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dlickama\Desktop\závěrečný účet 2024\"/>
    </mc:Choice>
  </mc:AlternateContent>
  <xr:revisionPtr revIDLastSave="0" documentId="13_ncr:1_{BDBD920C-47D9-4862-9FEB-E64CDE9F42F1}" xr6:coauthVersionLast="47" xr6:coauthVersionMax="47" xr10:uidLastSave="{00000000-0000-0000-0000-000000000000}"/>
  <bookViews>
    <workbookView xWindow="-110" yWindow="-110" windowWidth="25820" windowHeight="13900" xr2:uid="{A2C30572-1B6A-4328-8366-06AE7257E065}"/>
  </bookViews>
  <sheets>
    <sheet name="Výdaje tab. č. 2 " sheetId="1" r:id="rId1"/>
  </sheets>
  <externalReferences>
    <externalReference r:id="rId2"/>
    <externalReference r:id="rId3"/>
    <externalReference r:id="rId4"/>
  </externalReferences>
  <definedNames>
    <definedName name="dates" localSheetId="0">[1]číselník!$B$42:$C$54</definedName>
    <definedName name="dates">[2]číselník!$B$42:$C$54</definedName>
    <definedName name="joj">#REF!</definedName>
    <definedName name="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F54" i="1"/>
  <c r="H53" i="1"/>
  <c r="G53" i="1"/>
  <c r="F52" i="1"/>
  <c r="H51" i="1"/>
  <c r="G51" i="1"/>
  <c r="H50" i="1"/>
  <c r="G50" i="1"/>
  <c r="H49" i="1"/>
  <c r="G49" i="1"/>
  <c r="H48" i="1"/>
  <c r="G48" i="1"/>
  <c r="G47" i="1"/>
  <c r="E47" i="1"/>
  <c r="H47" i="1" s="1"/>
  <c r="D47" i="1"/>
  <c r="D52" i="1" s="1"/>
  <c r="H46" i="1"/>
  <c r="G46" i="1"/>
  <c r="H45" i="1"/>
  <c r="G45" i="1"/>
  <c r="H44" i="1"/>
  <c r="G44" i="1"/>
  <c r="H41" i="1"/>
  <c r="G41" i="1"/>
  <c r="H40" i="1"/>
  <c r="G40" i="1"/>
  <c r="F39" i="1"/>
  <c r="H39" i="1" s="1"/>
  <c r="E39" i="1"/>
  <c r="F38" i="1"/>
  <c r="E38" i="1"/>
  <c r="H38" i="1" s="1"/>
  <c r="D38" i="1"/>
  <c r="D39" i="1" s="1"/>
  <c r="G39" i="1" s="1"/>
  <c r="F37" i="1"/>
  <c r="E37" i="1"/>
  <c r="H37" i="1" s="1"/>
  <c r="D37" i="1"/>
  <c r="G37" i="1" s="1"/>
  <c r="H36" i="1"/>
  <c r="G36" i="1"/>
  <c r="F35" i="1"/>
  <c r="E35" i="1"/>
  <c r="H35" i="1" s="1"/>
  <c r="D35" i="1"/>
  <c r="G35" i="1" s="1"/>
  <c r="H34" i="1"/>
  <c r="G34" i="1"/>
  <c r="H33" i="1"/>
  <c r="G33" i="1"/>
  <c r="H32" i="1"/>
  <c r="F32" i="1"/>
  <c r="E32" i="1"/>
  <c r="D32" i="1"/>
  <c r="G32" i="1" s="1"/>
  <c r="H31" i="1"/>
  <c r="G31" i="1"/>
  <c r="F30" i="1"/>
  <c r="E30" i="1"/>
  <c r="H30" i="1" s="1"/>
  <c r="D30" i="1"/>
  <c r="G30" i="1" s="1"/>
  <c r="H29" i="1"/>
  <c r="G29" i="1"/>
  <c r="H28" i="1"/>
  <c r="G28" i="1"/>
  <c r="H27" i="1"/>
  <c r="G27" i="1"/>
  <c r="F26" i="1"/>
  <c r="E26" i="1"/>
  <c r="H26" i="1" s="1"/>
  <c r="D26" i="1"/>
  <c r="G26" i="1" s="1"/>
  <c r="H25" i="1"/>
  <c r="G25" i="1"/>
  <c r="F24" i="1"/>
  <c r="E24" i="1"/>
  <c r="H24" i="1" s="1"/>
  <c r="D24" i="1"/>
  <c r="G24" i="1" s="1"/>
  <c r="H23" i="1"/>
  <c r="G23" i="1"/>
  <c r="F22" i="1"/>
  <c r="E22" i="1"/>
  <c r="H22" i="1" s="1"/>
  <c r="D22" i="1"/>
  <c r="G22" i="1" s="1"/>
  <c r="H21" i="1"/>
  <c r="G21" i="1"/>
  <c r="H20" i="1"/>
  <c r="F20" i="1"/>
  <c r="E20" i="1"/>
  <c r="D20" i="1"/>
  <c r="G20" i="1" s="1"/>
  <c r="H19" i="1"/>
  <c r="G19" i="1"/>
  <c r="F18" i="1"/>
  <c r="H18" i="1" s="1"/>
  <c r="E18" i="1"/>
  <c r="D18" i="1"/>
  <c r="H17" i="1"/>
  <c r="G17" i="1"/>
  <c r="H16" i="1"/>
  <c r="G16" i="1"/>
  <c r="H15" i="1"/>
  <c r="G15" i="1"/>
  <c r="G14" i="1"/>
  <c r="F14" i="1"/>
  <c r="E14" i="1"/>
  <c r="H14" i="1" s="1"/>
  <c r="D14" i="1"/>
  <c r="H13" i="1"/>
  <c r="G13" i="1"/>
  <c r="F12" i="1"/>
  <c r="F42" i="1" s="1"/>
  <c r="F55" i="1" s="1"/>
  <c r="E12" i="1"/>
  <c r="E42" i="1" s="1"/>
  <c r="D12" i="1"/>
  <c r="H11" i="1"/>
  <c r="G11" i="1"/>
  <c r="H10" i="1"/>
  <c r="G10" i="1"/>
  <c r="H9" i="1"/>
  <c r="G9" i="1"/>
  <c r="H8" i="1"/>
  <c r="G8" i="1"/>
  <c r="G52" i="1" l="1"/>
  <c r="D54" i="1"/>
  <c r="G54" i="1" s="1"/>
  <c r="H42" i="1"/>
  <c r="D42" i="1"/>
  <c r="G18" i="1"/>
  <c r="G12" i="1"/>
  <c r="E52" i="1"/>
  <c r="H12" i="1"/>
  <c r="G38" i="1"/>
  <c r="H52" i="1" l="1"/>
  <c r="E54" i="1"/>
  <c r="G42" i="1"/>
  <c r="D55" i="1"/>
  <c r="G55" i="1" s="1"/>
  <c r="H54" i="1" l="1"/>
  <c r="E55" i="1"/>
  <c r="H55" i="1" s="1"/>
</calcChain>
</file>

<file path=xl/sharedStrings.xml><?xml version="1.0" encoding="utf-8"?>
<sst xmlns="http://schemas.openxmlformats.org/spreadsheetml/2006/main" count="85" uniqueCount="77">
  <si>
    <t xml:space="preserve">Souhrnný výkaz plnění rozpočtu výdajů MOb MOaP (v tis. Kč)   </t>
  </si>
  <si>
    <t>Plnění rozpočtu výdajů k 31.12.2024</t>
  </si>
  <si>
    <t>tabulka č. 2</t>
  </si>
  <si>
    <t>Schválený</t>
  </si>
  <si>
    <t>Upravený</t>
  </si>
  <si>
    <t>Plnění</t>
  </si>
  <si>
    <t>Plnění SR</t>
  </si>
  <si>
    <t>Plnění UR</t>
  </si>
  <si>
    <t>VÝDAJE</t>
  </si>
  <si>
    <t>rozpočet</t>
  </si>
  <si>
    <t>rozpočtu</t>
  </si>
  <si>
    <t>v %</t>
  </si>
  <si>
    <t>roku 2024</t>
  </si>
  <si>
    <t>k 31.12.2024</t>
  </si>
  <si>
    <t>běžné výdaje</t>
  </si>
  <si>
    <t>Úsek školství a volnočasových aktivit</t>
  </si>
  <si>
    <t>Neinvestiční příspěvky CKV MO</t>
  </si>
  <si>
    <t xml:space="preserve">Neinvest.přísp. základním a mateřským školám </t>
  </si>
  <si>
    <t>Neinvestiční transfery</t>
  </si>
  <si>
    <t>OŠR</t>
  </si>
  <si>
    <t>Odbor strategického rozvoje, školství a volnočasových aktivit</t>
  </si>
  <si>
    <t xml:space="preserve">       </t>
  </si>
  <si>
    <t>Úsek péče o občany</t>
  </si>
  <si>
    <t>OSV</t>
  </si>
  <si>
    <t xml:space="preserve">Odbor sociálních věcí </t>
  </si>
  <si>
    <t>Úsek obřadů a slavností</t>
  </si>
  <si>
    <t>Úsek IZS, PO, BOZP</t>
  </si>
  <si>
    <t>Úsek hospodářské správy</t>
  </si>
  <si>
    <t>OVV</t>
  </si>
  <si>
    <t xml:space="preserve">Odbor vnitřních věcí </t>
  </si>
  <si>
    <t>Úsek osobních výdajů</t>
  </si>
  <si>
    <t>Osobní výdaje</t>
  </si>
  <si>
    <t>Úsek výpočetní techniky</t>
  </si>
  <si>
    <t>Výpočetní technika</t>
  </si>
  <si>
    <t>Úsek sekretariátů</t>
  </si>
  <si>
    <t>Sekretariáty</t>
  </si>
  <si>
    <t>Úsek vnějších a vnitřních vztahů</t>
  </si>
  <si>
    <t>Vnější a vnitřní vztahy</t>
  </si>
  <si>
    <t>Úsek místního hospodářství</t>
  </si>
  <si>
    <t>Neinvestiční příspěvek Technickým službám MOaP</t>
  </si>
  <si>
    <t>Úsek investic a oprav</t>
  </si>
  <si>
    <t>OIMH</t>
  </si>
  <si>
    <t xml:space="preserve">Odbor investic a místního hospodářství </t>
  </si>
  <si>
    <t>Úsek správy domovního a bytového fondu</t>
  </si>
  <si>
    <t>OSDF</t>
  </si>
  <si>
    <t>Odbor správy domovního fondu</t>
  </si>
  <si>
    <t>Úsek privatizace domovního a bytového fondu</t>
  </si>
  <si>
    <t xml:space="preserve">Úsek majetku </t>
  </si>
  <si>
    <t>OM</t>
  </si>
  <si>
    <t>Odbor majetku</t>
  </si>
  <si>
    <t>Úsek stavebního řádu a přestupků</t>
  </si>
  <si>
    <t>OSŘP</t>
  </si>
  <si>
    <t>Odbor stavebního řádu a přestupků</t>
  </si>
  <si>
    <t>Úsek financí a rozpočtu  (bez rezerv a převodů)</t>
  </si>
  <si>
    <t>OFR</t>
  </si>
  <si>
    <t>Odbor financí a rozpočtu</t>
  </si>
  <si>
    <t>Rezerva na krizová opatření</t>
  </si>
  <si>
    <t xml:space="preserve"> </t>
  </si>
  <si>
    <t>Nespecifikovaná rezerva</t>
  </si>
  <si>
    <t>B Ě Ź N É  V Ý D A J E    C E L K E M</t>
  </si>
  <si>
    <t>kapitálové výdaje</t>
  </si>
  <si>
    <t>odboru strategického rozvoje, školství a volnočasových aktivit</t>
  </si>
  <si>
    <t>OIT</t>
  </si>
  <si>
    <t>oddělení informačních technologií</t>
  </si>
  <si>
    <t>odboru vnitřních věcí</t>
  </si>
  <si>
    <t>odboru investic a místního hospodářství</t>
  </si>
  <si>
    <t>odboru správy domovního fondu</t>
  </si>
  <si>
    <t xml:space="preserve">odbor sociálních věcí </t>
  </si>
  <si>
    <t>v tom transfery</t>
  </si>
  <si>
    <t>Rezerva kapitálových výdajů</t>
  </si>
  <si>
    <t>Kapitálové výdaje odborů</t>
  </si>
  <si>
    <t>Investiční transfery příspěvkovým organizacím</t>
  </si>
  <si>
    <t>K A P I T Á L O V É  V Ý D A J E   C E L K E M</t>
  </si>
  <si>
    <t>V Ý D A J E    C E L K E M</t>
  </si>
  <si>
    <t>Výnosy celkem</t>
  </si>
  <si>
    <t>Náklady celkem</t>
  </si>
  <si>
    <t>VH (zisk)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</si>
</sst>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8" x14ac:knownFonts="1">
    <font>
      <sz val="10"/>
      <name val="Arial"/>
      <charset val="238"/>
    </font>
    <font>
      <b/>
      <sz val="14"/>
      <color indexed="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color indexed="16"/>
      <name val="Arial"/>
      <family val="2"/>
      <charset val="238"/>
    </font>
    <font>
      <b/>
      <i/>
      <sz val="10"/>
      <color indexed="60"/>
      <name val="Arial"/>
      <family val="2"/>
      <charset val="238"/>
    </font>
    <font>
      <sz val="10"/>
      <name val="Arial"/>
      <family val="2"/>
    </font>
    <font>
      <b/>
      <sz val="10"/>
      <color indexed="10"/>
      <name val="Arial"/>
      <family val="2"/>
      <charset val="238"/>
    </font>
    <font>
      <sz val="12"/>
      <name val="Arial"/>
      <family val="2"/>
    </font>
    <font>
      <sz val="10"/>
      <color indexed="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55">
    <xf numFmtId="0" fontId="0" fillId="0" borderId="0" xfId="0"/>
    <xf numFmtId="0" fontId="1" fillId="2" borderId="0" xfId="0" applyFont="1" applyFill="1"/>
    <xf numFmtId="0" fontId="0" fillId="2" borderId="0" xfId="0" applyFill="1"/>
    <xf numFmtId="4" fontId="0" fillId="0" borderId="0" xfId="0" applyNumberFormat="1"/>
    <xf numFmtId="3" fontId="2" fillId="0" borderId="1" xfId="0" applyNumberFormat="1" applyFont="1" applyBorder="1"/>
    <xf numFmtId="0" fontId="0" fillId="0" borderId="1" xfId="0" applyBorder="1"/>
    <xf numFmtId="3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3" fontId="4" fillId="2" borderId="4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0" fontId="0" fillId="2" borderId="7" xfId="0" applyFill="1" applyBorder="1"/>
    <xf numFmtId="0" fontId="5" fillId="2" borderId="0" xfId="0" applyFont="1" applyFill="1"/>
    <xf numFmtId="3" fontId="4" fillId="2" borderId="8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2" borderId="11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3" fontId="7" fillId="0" borderId="19" xfId="0" applyNumberFormat="1" applyFont="1" applyBorder="1"/>
    <xf numFmtId="3" fontId="7" fillId="0" borderId="20" xfId="0" applyNumberFormat="1" applyFont="1" applyBorder="1"/>
    <xf numFmtId="3" fontId="7" fillId="0" borderId="21" xfId="0" applyNumberFormat="1" applyFont="1" applyBorder="1"/>
    <xf numFmtId="165" fontId="0" fillId="0" borderId="20" xfId="0" applyNumberFormat="1" applyBorder="1"/>
    <xf numFmtId="165" fontId="0" fillId="0" borderId="22" xfId="0" applyNumberFormat="1" applyBorder="1"/>
    <xf numFmtId="3" fontId="8" fillId="0" borderId="0" xfId="0" applyNumberFormat="1" applyFont="1"/>
    <xf numFmtId="0" fontId="0" fillId="0" borderId="7" xfId="0" applyBorder="1"/>
    <xf numFmtId="3" fontId="7" fillId="0" borderId="8" xfId="0" applyNumberFormat="1" applyFont="1" applyBorder="1"/>
    <xf numFmtId="3" fontId="7" fillId="0" borderId="9" xfId="0" applyNumberFormat="1" applyFont="1" applyBorder="1"/>
    <xf numFmtId="3" fontId="7" fillId="0" borderId="23" xfId="0" applyNumberFormat="1" applyFont="1" applyBorder="1"/>
    <xf numFmtId="165" fontId="0" fillId="0" borderId="9" xfId="0" applyNumberFormat="1" applyBorder="1"/>
    <xf numFmtId="165" fontId="0" fillId="0" borderId="24" xfId="0" applyNumberFormat="1" applyBorder="1"/>
    <xf numFmtId="0" fontId="10" fillId="3" borderId="25" xfId="1" applyFont="1" applyFill="1" applyBorder="1"/>
    <xf numFmtId="0" fontId="10" fillId="3" borderId="26" xfId="1" applyFont="1" applyFill="1" applyBorder="1"/>
    <xf numFmtId="0" fontId="10" fillId="3" borderId="26" xfId="0" applyFont="1" applyFill="1" applyBorder="1"/>
    <xf numFmtId="3" fontId="4" fillId="3" borderId="27" xfId="1" applyNumberFormat="1" applyFont="1" applyFill="1" applyBorder="1"/>
    <xf numFmtId="3" fontId="4" fillId="3" borderId="28" xfId="1" applyNumberFormat="1" applyFont="1" applyFill="1" applyBorder="1"/>
    <xf numFmtId="3" fontId="4" fillId="3" borderId="29" xfId="1" applyNumberFormat="1" applyFont="1" applyFill="1" applyBorder="1"/>
    <xf numFmtId="165" fontId="4" fillId="3" borderId="28" xfId="0" applyNumberFormat="1" applyFont="1" applyFill="1" applyBorder="1"/>
    <xf numFmtId="165" fontId="4" fillId="3" borderId="30" xfId="0" applyNumberFormat="1" applyFont="1" applyFill="1" applyBorder="1"/>
    <xf numFmtId="0" fontId="7" fillId="0" borderId="18" xfId="0" applyFont="1" applyBorder="1"/>
    <xf numFmtId="0" fontId="4" fillId="0" borderId="7" xfId="0" applyFont="1" applyBorder="1"/>
    <xf numFmtId="0" fontId="4" fillId="0" borderId="0" xfId="0" applyFont="1"/>
    <xf numFmtId="0" fontId="9" fillId="0" borderId="0" xfId="1"/>
    <xf numFmtId="3" fontId="7" fillId="0" borderId="8" xfId="1" applyNumberFormat="1" applyFont="1" applyBorder="1"/>
    <xf numFmtId="3" fontId="7" fillId="0" borderId="9" xfId="1" applyNumberFormat="1" applyFont="1" applyBorder="1"/>
    <xf numFmtId="3" fontId="9" fillId="0" borderId="23" xfId="1" applyNumberFormat="1" applyBorder="1"/>
    <xf numFmtId="0" fontId="7" fillId="0" borderId="0" xfId="0" applyFont="1"/>
    <xf numFmtId="0" fontId="4" fillId="3" borderId="25" xfId="1" applyFont="1" applyFill="1" applyBorder="1"/>
    <xf numFmtId="0" fontId="4" fillId="3" borderId="26" xfId="1" applyFont="1" applyFill="1" applyBorder="1"/>
    <xf numFmtId="0" fontId="4" fillId="3" borderId="26" xfId="0" applyFont="1" applyFill="1" applyBorder="1"/>
    <xf numFmtId="0" fontId="0" fillId="4" borderId="0" xfId="0" applyFill="1"/>
    <xf numFmtId="4" fontId="0" fillId="4" borderId="0" xfId="0" applyNumberFormat="1" applyFill="1"/>
    <xf numFmtId="0" fontId="4" fillId="0" borderId="7" xfId="1" applyFont="1" applyBorder="1"/>
    <xf numFmtId="0" fontId="4" fillId="0" borderId="0" xfId="1" applyFont="1"/>
    <xf numFmtId="0" fontId="4" fillId="3" borderId="7" xfId="1" applyFont="1" applyFill="1" applyBorder="1"/>
    <xf numFmtId="0" fontId="4" fillId="3" borderId="0" xfId="1" applyFont="1" applyFill="1"/>
    <xf numFmtId="0" fontId="4" fillId="3" borderId="0" xfId="0" applyFont="1" applyFill="1"/>
    <xf numFmtId="0" fontId="10" fillId="3" borderId="29" xfId="0" applyFont="1" applyFill="1" applyBorder="1"/>
    <xf numFmtId="0" fontId="10" fillId="3" borderId="7" xfId="1" applyFont="1" applyFill="1" applyBorder="1"/>
    <xf numFmtId="0" fontId="10" fillId="3" borderId="0" xfId="1" applyFont="1" applyFill="1"/>
    <xf numFmtId="0" fontId="10" fillId="3" borderId="0" xfId="0" applyFont="1" applyFill="1"/>
    <xf numFmtId="3" fontId="4" fillId="3" borderId="8" xfId="1" applyNumberFormat="1" applyFont="1" applyFill="1" applyBorder="1"/>
    <xf numFmtId="0" fontId="10" fillId="3" borderId="25" xfId="0" applyFont="1" applyFill="1" applyBorder="1" applyAlignment="1">
      <alignment vertical="center"/>
    </xf>
    <xf numFmtId="0" fontId="10" fillId="3" borderId="26" xfId="0" applyFont="1" applyFill="1" applyBorder="1" applyAlignment="1">
      <alignment vertical="center"/>
    </xf>
    <xf numFmtId="0" fontId="10" fillId="3" borderId="31" xfId="1" applyFont="1" applyFill="1" applyBorder="1"/>
    <xf numFmtId="0" fontId="10" fillId="3" borderId="32" xfId="1" applyFont="1" applyFill="1" applyBorder="1"/>
    <xf numFmtId="0" fontId="10" fillId="3" borderId="32" xfId="0" applyFont="1" applyFill="1" applyBorder="1"/>
    <xf numFmtId="3" fontId="4" fillId="3" borderId="33" xfId="1" applyNumberFormat="1" applyFont="1" applyFill="1" applyBorder="1"/>
    <xf numFmtId="3" fontId="4" fillId="3" borderId="34" xfId="1" applyNumberFormat="1" applyFont="1" applyFill="1" applyBorder="1"/>
    <xf numFmtId="3" fontId="4" fillId="3" borderId="35" xfId="1" applyNumberFormat="1" applyFont="1" applyFill="1" applyBorder="1"/>
    <xf numFmtId="165" fontId="4" fillId="3" borderId="34" xfId="0" applyNumberFormat="1" applyFont="1" applyFill="1" applyBorder="1"/>
    <xf numFmtId="165" fontId="4" fillId="3" borderId="36" xfId="0" applyNumberFormat="1" applyFont="1" applyFill="1" applyBorder="1"/>
    <xf numFmtId="3" fontId="0" fillId="0" borderId="0" xfId="0" applyNumberFormat="1"/>
    <xf numFmtId="3" fontId="4" fillId="3" borderId="9" xfId="1" applyNumberFormat="1" applyFont="1" applyFill="1" applyBorder="1"/>
    <xf numFmtId="3" fontId="4" fillId="3" borderId="23" xfId="1" applyNumberFormat="1" applyFont="1" applyFill="1" applyBorder="1"/>
    <xf numFmtId="165" fontId="4" fillId="3" borderId="13" xfId="0" applyNumberFormat="1" applyFont="1" applyFill="1" applyBorder="1"/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/>
    <xf numFmtId="0" fontId="0" fillId="5" borderId="3" xfId="0" applyFill="1" applyBorder="1"/>
    <xf numFmtId="3" fontId="4" fillId="5" borderId="5" xfId="0" applyNumberFormat="1" applyFont="1" applyFill="1" applyBorder="1" applyAlignment="1">
      <alignment vertical="center"/>
    </xf>
    <xf numFmtId="165" fontId="4" fillId="5" borderId="13" xfId="0" applyNumberFormat="1" applyFont="1" applyFill="1" applyBorder="1"/>
    <xf numFmtId="165" fontId="4" fillId="5" borderId="37" xfId="0" applyNumberFormat="1" applyFont="1" applyFill="1" applyBorder="1"/>
    <xf numFmtId="4" fontId="0" fillId="0" borderId="7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6" fillId="2" borderId="38" xfId="0" applyFont="1" applyFill="1" applyBorder="1"/>
    <xf numFmtId="0" fontId="0" fillId="2" borderId="39" xfId="0" applyFill="1" applyBorder="1"/>
    <xf numFmtId="0" fontId="4" fillId="2" borderId="39" xfId="0" applyFont="1" applyFill="1" applyBorder="1" applyAlignment="1">
      <alignment vertical="center"/>
    </xf>
    <xf numFmtId="3" fontId="4" fillId="2" borderId="40" xfId="0" applyNumberFormat="1" applyFont="1" applyFill="1" applyBorder="1" applyAlignment="1">
      <alignment vertical="center"/>
    </xf>
    <xf numFmtId="3" fontId="4" fillId="2" borderId="15" xfId="0" applyNumberFormat="1" applyFont="1" applyFill="1" applyBorder="1" applyAlignment="1">
      <alignment vertical="center"/>
    </xf>
    <xf numFmtId="3" fontId="4" fillId="2" borderId="41" xfId="0" applyNumberFormat="1" applyFont="1" applyFill="1" applyBorder="1" applyAlignment="1">
      <alignment vertical="center"/>
    </xf>
    <xf numFmtId="165" fontId="0" fillId="2" borderId="28" xfId="0" applyNumberFormat="1" applyFill="1" applyBorder="1"/>
    <xf numFmtId="165" fontId="0" fillId="2" borderId="30" xfId="0" applyNumberFormat="1" applyFill="1" applyBorder="1"/>
    <xf numFmtId="0" fontId="4" fillId="0" borderId="17" xfId="0" applyFont="1" applyBorder="1"/>
    <xf numFmtId="0" fontId="0" fillId="6" borderId="18" xfId="0" applyFill="1" applyBorder="1"/>
    <xf numFmtId="3" fontId="7" fillId="6" borderId="8" xfId="0" applyNumberFormat="1" applyFont="1" applyFill="1" applyBorder="1"/>
    <xf numFmtId="3" fontId="7" fillId="6" borderId="9" xfId="0" applyNumberFormat="1" applyFont="1" applyFill="1" applyBorder="1"/>
    <xf numFmtId="3" fontId="7" fillId="6" borderId="23" xfId="0" applyNumberFormat="1" applyFont="1" applyFill="1" applyBorder="1"/>
    <xf numFmtId="165" fontId="0" fillId="6" borderId="20" xfId="0" applyNumberFormat="1" applyFill="1" applyBorder="1"/>
    <xf numFmtId="165" fontId="0" fillId="6" borderId="22" xfId="0" applyNumberFormat="1" applyFill="1" applyBorder="1"/>
    <xf numFmtId="3" fontId="11" fillId="6" borderId="0" xfId="0" applyNumberFormat="1" applyFont="1" applyFill="1"/>
    <xf numFmtId="0" fontId="0" fillId="6" borderId="0" xfId="0" applyFill="1"/>
    <xf numFmtId="0" fontId="0" fillId="6" borderId="23" xfId="0" applyFill="1" applyBorder="1"/>
    <xf numFmtId="165" fontId="0" fillId="6" borderId="9" xfId="0" applyNumberFormat="1" applyFill="1" applyBorder="1"/>
    <xf numFmtId="165" fontId="0" fillId="6" borderId="24" xfId="0" applyNumberFormat="1" applyFill="1" applyBorder="1"/>
    <xf numFmtId="0" fontId="7" fillId="6" borderId="0" xfId="0" applyFont="1" applyFill="1"/>
    <xf numFmtId="0" fontId="0" fillId="6" borderId="0" xfId="0" applyFill="1"/>
    <xf numFmtId="0" fontId="4" fillId="0" borderId="7" xfId="0" applyFont="1" applyBorder="1" applyAlignment="1">
      <alignment vertical="center"/>
    </xf>
    <xf numFmtId="0" fontId="7" fillId="6" borderId="0" xfId="0" applyFont="1" applyFill="1" applyAlignment="1">
      <alignment vertical="center"/>
    </xf>
    <xf numFmtId="0" fontId="7" fillId="6" borderId="23" xfId="0" applyFont="1" applyFill="1" applyBorder="1" applyAlignment="1">
      <alignment vertical="center"/>
    </xf>
    <xf numFmtId="0" fontId="12" fillId="6" borderId="0" xfId="0" applyFont="1" applyFill="1"/>
    <xf numFmtId="3" fontId="6" fillId="6" borderId="8" xfId="0" applyNumberFormat="1" applyFont="1" applyFill="1" applyBorder="1"/>
    <xf numFmtId="3" fontId="6" fillId="6" borderId="9" xfId="0" applyNumberFormat="1" applyFont="1" applyFill="1" applyBorder="1"/>
    <xf numFmtId="3" fontId="6" fillId="6" borderId="23" xfId="0" applyNumberFormat="1" applyFont="1" applyFill="1" applyBorder="1"/>
    <xf numFmtId="165" fontId="13" fillId="6" borderId="9" xfId="0" applyNumberFormat="1" applyFont="1" applyFill="1" applyBorder="1"/>
    <xf numFmtId="165" fontId="13" fillId="6" borderId="24" xfId="0" applyNumberFormat="1" applyFont="1" applyFill="1" applyBorder="1"/>
    <xf numFmtId="0" fontId="14" fillId="0" borderId="17" xfId="0" applyFont="1" applyBorder="1"/>
    <xf numFmtId="0" fontId="14" fillId="0" borderId="18" xfId="0" applyFont="1" applyBorder="1"/>
    <xf numFmtId="0" fontId="4" fillId="5" borderId="7" xfId="0" applyFont="1" applyFill="1" applyBorder="1"/>
    <xf numFmtId="0" fontId="4" fillId="5" borderId="0" xfId="0" applyFont="1" applyFill="1"/>
    <xf numFmtId="3" fontId="4" fillId="5" borderId="8" xfId="0" applyNumberFormat="1" applyFont="1" applyFill="1" applyBorder="1"/>
    <xf numFmtId="0" fontId="4" fillId="5" borderId="42" xfId="0" applyFont="1" applyFill="1" applyBorder="1" applyAlignment="1">
      <alignment vertical="center"/>
    </xf>
    <xf numFmtId="0" fontId="0" fillId="5" borderId="43" xfId="0" applyFill="1" applyBorder="1"/>
    <xf numFmtId="3" fontId="4" fillId="5" borderId="44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3" fontId="4" fillId="5" borderId="46" xfId="0" applyNumberFormat="1" applyFont="1" applyFill="1" applyBorder="1" applyAlignment="1">
      <alignment vertical="center"/>
    </xf>
    <xf numFmtId="165" fontId="4" fillId="5" borderId="28" xfId="0" applyNumberFormat="1" applyFont="1" applyFill="1" applyBorder="1"/>
    <xf numFmtId="0" fontId="4" fillId="0" borderId="3" xfId="0" applyFont="1" applyBorder="1" applyAlignment="1">
      <alignment vertical="center"/>
    </xf>
    <xf numFmtId="0" fontId="0" fillId="0" borderId="3" xfId="0" applyBorder="1"/>
    <xf numFmtId="3" fontId="4" fillId="0" borderId="3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3" fillId="0" borderId="0" xfId="0" applyFont="1"/>
    <xf numFmtId="3" fontId="3" fillId="0" borderId="0" xfId="0" applyNumberFormat="1" applyFont="1"/>
    <xf numFmtId="3" fontId="16" fillId="0" borderId="0" xfId="0" applyNumberFormat="1" applyFont="1"/>
    <xf numFmtId="3" fontId="17" fillId="0" borderId="0" xfId="0" applyNumberFormat="1" applyFont="1"/>
    <xf numFmtId="3" fontId="3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2" fillId="0" borderId="0" xfId="0" applyNumberFormat="1" applyFont="1"/>
  </cellXfs>
  <cellStyles count="2">
    <cellStyle name="Normální" xfId="0" builtinId="0"/>
    <cellStyle name="normální_čerpání příjmů 5-2005" xfId="1" xr:uid="{E682E6F8-5133-47E9-A612-71810999C2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jedlickama\AppData\Local\Microsoft\Windows\Temporary%20Internet%20Files\Content.Outlook\L40XGP1X\I.%20pololet&#237;%20ZMOb\plni&#269;ka%20k%2031.3.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jedlickama\AppData\Local\Microsoft\Windows\Temporary%20Internet%20Files\Content.Outlook\L40XGP1X\plni&#269;ka%20k%2031.3.2006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dlickama\Desktop\z&#225;v&#283;re&#269;n&#253;%20&#250;&#269;et%202024\P&#345;&#237;jmy,%20v&#253;daje,%20transfery%20-%201,2,3.xls" TargetMode="External"/><Relationship Id="rId1" Type="http://schemas.openxmlformats.org/officeDocument/2006/relationships/externalLinkPath" Target="P&#345;&#237;jmy,%20v&#253;daje,%20transfery%20-%201,2,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říjmy tab. č. 1 "/>
      <sheetName val="Výdaje tab. č. 2 "/>
      <sheetName val="Transfery tab. č. 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E666-5E56-4935-8306-7AB7C10011C8}">
  <dimension ref="A1:L87"/>
  <sheetViews>
    <sheetView showGridLines="0" tabSelected="1" zoomScaleNormal="100" workbookViewId="0">
      <selection activeCell="B45" sqref="B45:C45"/>
    </sheetView>
  </sheetViews>
  <sheetFormatPr defaultRowHeight="12.5" x14ac:dyDescent="0.25"/>
  <cols>
    <col min="1" max="1" width="7.26953125" customWidth="1"/>
    <col min="2" max="2" width="2.54296875" customWidth="1"/>
    <col min="3" max="3" width="53.453125" customWidth="1"/>
    <col min="4" max="7" width="12.7265625" customWidth="1"/>
    <col min="8" max="8" width="12.81640625" customWidth="1"/>
    <col min="10" max="10" width="13.81640625" style="3" bestFit="1" customWidth="1"/>
    <col min="11" max="11" width="10" bestFit="1" customWidth="1"/>
    <col min="257" max="257" width="7.26953125" customWidth="1"/>
    <col min="258" max="258" width="2.54296875" customWidth="1"/>
    <col min="259" max="259" width="53.453125" customWidth="1"/>
    <col min="260" max="263" width="12.7265625" customWidth="1"/>
    <col min="264" max="264" width="12.81640625" customWidth="1"/>
    <col min="266" max="266" width="13.81640625" bestFit="1" customWidth="1"/>
    <col min="267" max="267" width="10" bestFit="1" customWidth="1"/>
    <col min="513" max="513" width="7.26953125" customWidth="1"/>
    <col min="514" max="514" width="2.54296875" customWidth="1"/>
    <col min="515" max="515" width="53.453125" customWidth="1"/>
    <col min="516" max="519" width="12.7265625" customWidth="1"/>
    <col min="520" max="520" width="12.81640625" customWidth="1"/>
    <col min="522" max="522" width="13.81640625" bestFit="1" customWidth="1"/>
    <col min="523" max="523" width="10" bestFit="1" customWidth="1"/>
    <col min="769" max="769" width="7.26953125" customWidth="1"/>
    <col min="770" max="770" width="2.54296875" customWidth="1"/>
    <col min="771" max="771" width="53.453125" customWidth="1"/>
    <col min="772" max="775" width="12.7265625" customWidth="1"/>
    <col min="776" max="776" width="12.81640625" customWidth="1"/>
    <col min="778" max="778" width="13.81640625" bestFit="1" customWidth="1"/>
    <col min="779" max="779" width="10" bestFit="1" customWidth="1"/>
    <col min="1025" max="1025" width="7.26953125" customWidth="1"/>
    <col min="1026" max="1026" width="2.54296875" customWidth="1"/>
    <col min="1027" max="1027" width="53.453125" customWidth="1"/>
    <col min="1028" max="1031" width="12.7265625" customWidth="1"/>
    <col min="1032" max="1032" width="12.81640625" customWidth="1"/>
    <col min="1034" max="1034" width="13.81640625" bestFit="1" customWidth="1"/>
    <col min="1035" max="1035" width="10" bestFit="1" customWidth="1"/>
    <col min="1281" max="1281" width="7.26953125" customWidth="1"/>
    <col min="1282" max="1282" width="2.54296875" customWidth="1"/>
    <col min="1283" max="1283" width="53.453125" customWidth="1"/>
    <col min="1284" max="1287" width="12.7265625" customWidth="1"/>
    <col min="1288" max="1288" width="12.81640625" customWidth="1"/>
    <col min="1290" max="1290" width="13.81640625" bestFit="1" customWidth="1"/>
    <col min="1291" max="1291" width="10" bestFit="1" customWidth="1"/>
    <col min="1537" max="1537" width="7.26953125" customWidth="1"/>
    <col min="1538" max="1538" width="2.54296875" customWidth="1"/>
    <col min="1539" max="1539" width="53.453125" customWidth="1"/>
    <col min="1540" max="1543" width="12.7265625" customWidth="1"/>
    <col min="1544" max="1544" width="12.81640625" customWidth="1"/>
    <col min="1546" max="1546" width="13.81640625" bestFit="1" customWidth="1"/>
    <col min="1547" max="1547" width="10" bestFit="1" customWidth="1"/>
    <col min="1793" max="1793" width="7.26953125" customWidth="1"/>
    <col min="1794" max="1794" width="2.54296875" customWidth="1"/>
    <col min="1795" max="1795" width="53.453125" customWidth="1"/>
    <col min="1796" max="1799" width="12.7265625" customWidth="1"/>
    <col min="1800" max="1800" width="12.81640625" customWidth="1"/>
    <col min="1802" max="1802" width="13.81640625" bestFit="1" customWidth="1"/>
    <col min="1803" max="1803" width="10" bestFit="1" customWidth="1"/>
    <col min="2049" max="2049" width="7.26953125" customWidth="1"/>
    <col min="2050" max="2050" width="2.54296875" customWidth="1"/>
    <col min="2051" max="2051" width="53.453125" customWidth="1"/>
    <col min="2052" max="2055" width="12.7265625" customWidth="1"/>
    <col min="2056" max="2056" width="12.81640625" customWidth="1"/>
    <col min="2058" max="2058" width="13.81640625" bestFit="1" customWidth="1"/>
    <col min="2059" max="2059" width="10" bestFit="1" customWidth="1"/>
    <col min="2305" max="2305" width="7.26953125" customWidth="1"/>
    <col min="2306" max="2306" width="2.54296875" customWidth="1"/>
    <col min="2307" max="2307" width="53.453125" customWidth="1"/>
    <col min="2308" max="2311" width="12.7265625" customWidth="1"/>
    <col min="2312" max="2312" width="12.81640625" customWidth="1"/>
    <col min="2314" max="2314" width="13.81640625" bestFit="1" customWidth="1"/>
    <col min="2315" max="2315" width="10" bestFit="1" customWidth="1"/>
    <col min="2561" max="2561" width="7.26953125" customWidth="1"/>
    <col min="2562" max="2562" width="2.54296875" customWidth="1"/>
    <col min="2563" max="2563" width="53.453125" customWidth="1"/>
    <col min="2564" max="2567" width="12.7265625" customWidth="1"/>
    <col min="2568" max="2568" width="12.81640625" customWidth="1"/>
    <col min="2570" max="2570" width="13.81640625" bestFit="1" customWidth="1"/>
    <col min="2571" max="2571" width="10" bestFit="1" customWidth="1"/>
    <col min="2817" max="2817" width="7.26953125" customWidth="1"/>
    <col min="2818" max="2818" width="2.54296875" customWidth="1"/>
    <col min="2819" max="2819" width="53.453125" customWidth="1"/>
    <col min="2820" max="2823" width="12.7265625" customWidth="1"/>
    <col min="2824" max="2824" width="12.81640625" customWidth="1"/>
    <col min="2826" max="2826" width="13.81640625" bestFit="1" customWidth="1"/>
    <col min="2827" max="2827" width="10" bestFit="1" customWidth="1"/>
    <col min="3073" max="3073" width="7.26953125" customWidth="1"/>
    <col min="3074" max="3074" width="2.54296875" customWidth="1"/>
    <col min="3075" max="3075" width="53.453125" customWidth="1"/>
    <col min="3076" max="3079" width="12.7265625" customWidth="1"/>
    <col min="3080" max="3080" width="12.81640625" customWidth="1"/>
    <col min="3082" max="3082" width="13.81640625" bestFit="1" customWidth="1"/>
    <col min="3083" max="3083" width="10" bestFit="1" customWidth="1"/>
    <col min="3329" max="3329" width="7.26953125" customWidth="1"/>
    <col min="3330" max="3330" width="2.54296875" customWidth="1"/>
    <col min="3331" max="3331" width="53.453125" customWidth="1"/>
    <col min="3332" max="3335" width="12.7265625" customWidth="1"/>
    <col min="3336" max="3336" width="12.81640625" customWidth="1"/>
    <col min="3338" max="3338" width="13.81640625" bestFit="1" customWidth="1"/>
    <col min="3339" max="3339" width="10" bestFit="1" customWidth="1"/>
    <col min="3585" max="3585" width="7.26953125" customWidth="1"/>
    <col min="3586" max="3586" width="2.54296875" customWidth="1"/>
    <col min="3587" max="3587" width="53.453125" customWidth="1"/>
    <col min="3588" max="3591" width="12.7265625" customWidth="1"/>
    <col min="3592" max="3592" width="12.81640625" customWidth="1"/>
    <col min="3594" max="3594" width="13.81640625" bestFit="1" customWidth="1"/>
    <col min="3595" max="3595" width="10" bestFit="1" customWidth="1"/>
    <col min="3841" max="3841" width="7.26953125" customWidth="1"/>
    <col min="3842" max="3842" width="2.54296875" customWidth="1"/>
    <col min="3843" max="3843" width="53.453125" customWidth="1"/>
    <col min="3844" max="3847" width="12.7265625" customWidth="1"/>
    <col min="3848" max="3848" width="12.81640625" customWidth="1"/>
    <col min="3850" max="3850" width="13.81640625" bestFit="1" customWidth="1"/>
    <col min="3851" max="3851" width="10" bestFit="1" customWidth="1"/>
    <col min="4097" max="4097" width="7.26953125" customWidth="1"/>
    <col min="4098" max="4098" width="2.54296875" customWidth="1"/>
    <col min="4099" max="4099" width="53.453125" customWidth="1"/>
    <col min="4100" max="4103" width="12.7265625" customWidth="1"/>
    <col min="4104" max="4104" width="12.81640625" customWidth="1"/>
    <col min="4106" max="4106" width="13.81640625" bestFit="1" customWidth="1"/>
    <col min="4107" max="4107" width="10" bestFit="1" customWidth="1"/>
    <col min="4353" max="4353" width="7.26953125" customWidth="1"/>
    <col min="4354" max="4354" width="2.54296875" customWidth="1"/>
    <col min="4355" max="4355" width="53.453125" customWidth="1"/>
    <col min="4356" max="4359" width="12.7265625" customWidth="1"/>
    <col min="4360" max="4360" width="12.81640625" customWidth="1"/>
    <col min="4362" max="4362" width="13.81640625" bestFit="1" customWidth="1"/>
    <col min="4363" max="4363" width="10" bestFit="1" customWidth="1"/>
    <col min="4609" max="4609" width="7.26953125" customWidth="1"/>
    <col min="4610" max="4610" width="2.54296875" customWidth="1"/>
    <col min="4611" max="4611" width="53.453125" customWidth="1"/>
    <col min="4612" max="4615" width="12.7265625" customWidth="1"/>
    <col min="4616" max="4616" width="12.81640625" customWidth="1"/>
    <col min="4618" max="4618" width="13.81640625" bestFit="1" customWidth="1"/>
    <col min="4619" max="4619" width="10" bestFit="1" customWidth="1"/>
    <col min="4865" max="4865" width="7.26953125" customWidth="1"/>
    <col min="4866" max="4866" width="2.54296875" customWidth="1"/>
    <col min="4867" max="4867" width="53.453125" customWidth="1"/>
    <col min="4868" max="4871" width="12.7265625" customWidth="1"/>
    <col min="4872" max="4872" width="12.81640625" customWidth="1"/>
    <col min="4874" max="4874" width="13.81640625" bestFit="1" customWidth="1"/>
    <col min="4875" max="4875" width="10" bestFit="1" customWidth="1"/>
    <col min="5121" max="5121" width="7.26953125" customWidth="1"/>
    <col min="5122" max="5122" width="2.54296875" customWidth="1"/>
    <col min="5123" max="5123" width="53.453125" customWidth="1"/>
    <col min="5124" max="5127" width="12.7265625" customWidth="1"/>
    <col min="5128" max="5128" width="12.81640625" customWidth="1"/>
    <col min="5130" max="5130" width="13.81640625" bestFit="1" customWidth="1"/>
    <col min="5131" max="5131" width="10" bestFit="1" customWidth="1"/>
    <col min="5377" max="5377" width="7.26953125" customWidth="1"/>
    <col min="5378" max="5378" width="2.54296875" customWidth="1"/>
    <col min="5379" max="5379" width="53.453125" customWidth="1"/>
    <col min="5380" max="5383" width="12.7265625" customWidth="1"/>
    <col min="5384" max="5384" width="12.81640625" customWidth="1"/>
    <col min="5386" max="5386" width="13.81640625" bestFit="1" customWidth="1"/>
    <col min="5387" max="5387" width="10" bestFit="1" customWidth="1"/>
    <col min="5633" max="5633" width="7.26953125" customWidth="1"/>
    <col min="5634" max="5634" width="2.54296875" customWidth="1"/>
    <col min="5635" max="5635" width="53.453125" customWidth="1"/>
    <col min="5636" max="5639" width="12.7265625" customWidth="1"/>
    <col min="5640" max="5640" width="12.81640625" customWidth="1"/>
    <col min="5642" max="5642" width="13.81640625" bestFit="1" customWidth="1"/>
    <col min="5643" max="5643" width="10" bestFit="1" customWidth="1"/>
    <col min="5889" max="5889" width="7.26953125" customWidth="1"/>
    <col min="5890" max="5890" width="2.54296875" customWidth="1"/>
    <col min="5891" max="5891" width="53.453125" customWidth="1"/>
    <col min="5892" max="5895" width="12.7265625" customWidth="1"/>
    <col min="5896" max="5896" width="12.81640625" customWidth="1"/>
    <col min="5898" max="5898" width="13.81640625" bestFit="1" customWidth="1"/>
    <col min="5899" max="5899" width="10" bestFit="1" customWidth="1"/>
    <col min="6145" max="6145" width="7.26953125" customWidth="1"/>
    <col min="6146" max="6146" width="2.54296875" customWidth="1"/>
    <col min="6147" max="6147" width="53.453125" customWidth="1"/>
    <col min="6148" max="6151" width="12.7265625" customWidth="1"/>
    <col min="6152" max="6152" width="12.81640625" customWidth="1"/>
    <col min="6154" max="6154" width="13.81640625" bestFit="1" customWidth="1"/>
    <col min="6155" max="6155" width="10" bestFit="1" customWidth="1"/>
    <col min="6401" max="6401" width="7.26953125" customWidth="1"/>
    <col min="6402" max="6402" width="2.54296875" customWidth="1"/>
    <col min="6403" max="6403" width="53.453125" customWidth="1"/>
    <col min="6404" max="6407" width="12.7265625" customWidth="1"/>
    <col min="6408" max="6408" width="12.81640625" customWidth="1"/>
    <col min="6410" max="6410" width="13.81640625" bestFit="1" customWidth="1"/>
    <col min="6411" max="6411" width="10" bestFit="1" customWidth="1"/>
    <col min="6657" max="6657" width="7.26953125" customWidth="1"/>
    <col min="6658" max="6658" width="2.54296875" customWidth="1"/>
    <col min="6659" max="6659" width="53.453125" customWidth="1"/>
    <col min="6660" max="6663" width="12.7265625" customWidth="1"/>
    <col min="6664" max="6664" width="12.81640625" customWidth="1"/>
    <col min="6666" max="6666" width="13.81640625" bestFit="1" customWidth="1"/>
    <col min="6667" max="6667" width="10" bestFit="1" customWidth="1"/>
    <col min="6913" max="6913" width="7.26953125" customWidth="1"/>
    <col min="6914" max="6914" width="2.54296875" customWidth="1"/>
    <col min="6915" max="6915" width="53.453125" customWidth="1"/>
    <col min="6916" max="6919" width="12.7265625" customWidth="1"/>
    <col min="6920" max="6920" width="12.81640625" customWidth="1"/>
    <col min="6922" max="6922" width="13.81640625" bestFit="1" customWidth="1"/>
    <col min="6923" max="6923" width="10" bestFit="1" customWidth="1"/>
    <col min="7169" max="7169" width="7.26953125" customWidth="1"/>
    <col min="7170" max="7170" width="2.54296875" customWidth="1"/>
    <col min="7171" max="7171" width="53.453125" customWidth="1"/>
    <col min="7172" max="7175" width="12.7265625" customWidth="1"/>
    <col min="7176" max="7176" width="12.81640625" customWidth="1"/>
    <col min="7178" max="7178" width="13.81640625" bestFit="1" customWidth="1"/>
    <col min="7179" max="7179" width="10" bestFit="1" customWidth="1"/>
    <col min="7425" max="7425" width="7.26953125" customWidth="1"/>
    <col min="7426" max="7426" width="2.54296875" customWidth="1"/>
    <col min="7427" max="7427" width="53.453125" customWidth="1"/>
    <col min="7428" max="7431" width="12.7265625" customWidth="1"/>
    <col min="7432" max="7432" width="12.81640625" customWidth="1"/>
    <col min="7434" max="7434" width="13.81640625" bestFit="1" customWidth="1"/>
    <col min="7435" max="7435" width="10" bestFit="1" customWidth="1"/>
    <col min="7681" max="7681" width="7.26953125" customWidth="1"/>
    <col min="7682" max="7682" width="2.54296875" customWidth="1"/>
    <col min="7683" max="7683" width="53.453125" customWidth="1"/>
    <col min="7684" max="7687" width="12.7265625" customWidth="1"/>
    <col min="7688" max="7688" width="12.81640625" customWidth="1"/>
    <col min="7690" max="7690" width="13.81640625" bestFit="1" customWidth="1"/>
    <col min="7691" max="7691" width="10" bestFit="1" customWidth="1"/>
    <col min="7937" max="7937" width="7.26953125" customWidth="1"/>
    <col min="7938" max="7938" width="2.54296875" customWidth="1"/>
    <col min="7939" max="7939" width="53.453125" customWidth="1"/>
    <col min="7940" max="7943" width="12.7265625" customWidth="1"/>
    <col min="7944" max="7944" width="12.81640625" customWidth="1"/>
    <col min="7946" max="7946" width="13.81640625" bestFit="1" customWidth="1"/>
    <col min="7947" max="7947" width="10" bestFit="1" customWidth="1"/>
    <col min="8193" max="8193" width="7.26953125" customWidth="1"/>
    <col min="8194" max="8194" width="2.54296875" customWidth="1"/>
    <col min="8195" max="8195" width="53.453125" customWidth="1"/>
    <col min="8196" max="8199" width="12.7265625" customWidth="1"/>
    <col min="8200" max="8200" width="12.81640625" customWidth="1"/>
    <col min="8202" max="8202" width="13.81640625" bestFit="1" customWidth="1"/>
    <col min="8203" max="8203" width="10" bestFit="1" customWidth="1"/>
    <col min="8449" max="8449" width="7.26953125" customWidth="1"/>
    <col min="8450" max="8450" width="2.54296875" customWidth="1"/>
    <col min="8451" max="8451" width="53.453125" customWidth="1"/>
    <col min="8452" max="8455" width="12.7265625" customWidth="1"/>
    <col min="8456" max="8456" width="12.81640625" customWidth="1"/>
    <col min="8458" max="8458" width="13.81640625" bestFit="1" customWidth="1"/>
    <col min="8459" max="8459" width="10" bestFit="1" customWidth="1"/>
    <col min="8705" max="8705" width="7.26953125" customWidth="1"/>
    <col min="8706" max="8706" width="2.54296875" customWidth="1"/>
    <col min="8707" max="8707" width="53.453125" customWidth="1"/>
    <col min="8708" max="8711" width="12.7265625" customWidth="1"/>
    <col min="8712" max="8712" width="12.81640625" customWidth="1"/>
    <col min="8714" max="8714" width="13.81640625" bestFit="1" customWidth="1"/>
    <col min="8715" max="8715" width="10" bestFit="1" customWidth="1"/>
    <col min="8961" max="8961" width="7.26953125" customWidth="1"/>
    <col min="8962" max="8962" width="2.54296875" customWidth="1"/>
    <col min="8963" max="8963" width="53.453125" customWidth="1"/>
    <col min="8964" max="8967" width="12.7265625" customWidth="1"/>
    <col min="8968" max="8968" width="12.81640625" customWidth="1"/>
    <col min="8970" max="8970" width="13.81640625" bestFit="1" customWidth="1"/>
    <col min="8971" max="8971" width="10" bestFit="1" customWidth="1"/>
    <col min="9217" max="9217" width="7.26953125" customWidth="1"/>
    <col min="9218" max="9218" width="2.54296875" customWidth="1"/>
    <col min="9219" max="9219" width="53.453125" customWidth="1"/>
    <col min="9220" max="9223" width="12.7265625" customWidth="1"/>
    <col min="9224" max="9224" width="12.81640625" customWidth="1"/>
    <col min="9226" max="9226" width="13.81640625" bestFit="1" customWidth="1"/>
    <col min="9227" max="9227" width="10" bestFit="1" customWidth="1"/>
    <col min="9473" max="9473" width="7.26953125" customWidth="1"/>
    <col min="9474" max="9474" width="2.54296875" customWidth="1"/>
    <col min="9475" max="9475" width="53.453125" customWidth="1"/>
    <col min="9476" max="9479" width="12.7265625" customWidth="1"/>
    <col min="9480" max="9480" width="12.81640625" customWidth="1"/>
    <col min="9482" max="9482" width="13.81640625" bestFit="1" customWidth="1"/>
    <col min="9483" max="9483" width="10" bestFit="1" customWidth="1"/>
    <col min="9729" max="9729" width="7.26953125" customWidth="1"/>
    <col min="9730" max="9730" width="2.54296875" customWidth="1"/>
    <col min="9731" max="9731" width="53.453125" customWidth="1"/>
    <col min="9732" max="9735" width="12.7265625" customWidth="1"/>
    <col min="9736" max="9736" width="12.81640625" customWidth="1"/>
    <col min="9738" max="9738" width="13.81640625" bestFit="1" customWidth="1"/>
    <col min="9739" max="9739" width="10" bestFit="1" customWidth="1"/>
    <col min="9985" max="9985" width="7.26953125" customWidth="1"/>
    <col min="9986" max="9986" width="2.54296875" customWidth="1"/>
    <col min="9987" max="9987" width="53.453125" customWidth="1"/>
    <col min="9988" max="9991" width="12.7265625" customWidth="1"/>
    <col min="9992" max="9992" width="12.81640625" customWidth="1"/>
    <col min="9994" max="9994" width="13.81640625" bestFit="1" customWidth="1"/>
    <col min="9995" max="9995" width="10" bestFit="1" customWidth="1"/>
    <col min="10241" max="10241" width="7.26953125" customWidth="1"/>
    <col min="10242" max="10242" width="2.54296875" customWidth="1"/>
    <col min="10243" max="10243" width="53.453125" customWidth="1"/>
    <col min="10244" max="10247" width="12.7265625" customWidth="1"/>
    <col min="10248" max="10248" width="12.81640625" customWidth="1"/>
    <col min="10250" max="10250" width="13.81640625" bestFit="1" customWidth="1"/>
    <col min="10251" max="10251" width="10" bestFit="1" customWidth="1"/>
    <col min="10497" max="10497" width="7.26953125" customWidth="1"/>
    <col min="10498" max="10498" width="2.54296875" customWidth="1"/>
    <col min="10499" max="10499" width="53.453125" customWidth="1"/>
    <col min="10500" max="10503" width="12.7265625" customWidth="1"/>
    <col min="10504" max="10504" width="12.81640625" customWidth="1"/>
    <col min="10506" max="10506" width="13.81640625" bestFit="1" customWidth="1"/>
    <col min="10507" max="10507" width="10" bestFit="1" customWidth="1"/>
    <col min="10753" max="10753" width="7.26953125" customWidth="1"/>
    <col min="10754" max="10754" width="2.54296875" customWidth="1"/>
    <col min="10755" max="10755" width="53.453125" customWidth="1"/>
    <col min="10756" max="10759" width="12.7265625" customWidth="1"/>
    <col min="10760" max="10760" width="12.81640625" customWidth="1"/>
    <col min="10762" max="10762" width="13.81640625" bestFit="1" customWidth="1"/>
    <col min="10763" max="10763" width="10" bestFit="1" customWidth="1"/>
    <col min="11009" max="11009" width="7.26953125" customWidth="1"/>
    <col min="11010" max="11010" width="2.54296875" customWidth="1"/>
    <col min="11011" max="11011" width="53.453125" customWidth="1"/>
    <col min="11012" max="11015" width="12.7265625" customWidth="1"/>
    <col min="11016" max="11016" width="12.81640625" customWidth="1"/>
    <col min="11018" max="11018" width="13.81640625" bestFit="1" customWidth="1"/>
    <col min="11019" max="11019" width="10" bestFit="1" customWidth="1"/>
    <col min="11265" max="11265" width="7.26953125" customWidth="1"/>
    <col min="11266" max="11266" width="2.54296875" customWidth="1"/>
    <col min="11267" max="11267" width="53.453125" customWidth="1"/>
    <col min="11268" max="11271" width="12.7265625" customWidth="1"/>
    <col min="11272" max="11272" width="12.81640625" customWidth="1"/>
    <col min="11274" max="11274" width="13.81640625" bestFit="1" customWidth="1"/>
    <col min="11275" max="11275" width="10" bestFit="1" customWidth="1"/>
    <col min="11521" max="11521" width="7.26953125" customWidth="1"/>
    <col min="11522" max="11522" width="2.54296875" customWidth="1"/>
    <col min="11523" max="11523" width="53.453125" customWidth="1"/>
    <col min="11524" max="11527" width="12.7265625" customWidth="1"/>
    <col min="11528" max="11528" width="12.81640625" customWidth="1"/>
    <col min="11530" max="11530" width="13.81640625" bestFit="1" customWidth="1"/>
    <col min="11531" max="11531" width="10" bestFit="1" customWidth="1"/>
    <col min="11777" max="11777" width="7.26953125" customWidth="1"/>
    <col min="11778" max="11778" width="2.54296875" customWidth="1"/>
    <col min="11779" max="11779" width="53.453125" customWidth="1"/>
    <col min="11780" max="11783" width="12.7265625" customWidth="1"/>
    <col min="11784" max="11784" width="12.81640625" customWidth="1"/>
    <col min="11786" max="11786" width="13.81640625" bestFit="1" customWidth="1"/>
    <col min="11787" max="11787" width="10" bestFit="1" customWidth="1"/>
    <col min="12033" max="12033" width="7.26953125" customWidth="1"/>
    <col min="12034" max="12034" width="2.54296875" customWidth="1"/>
    <col min="12035" max="12035" width="53.453125" customWidth="1"/>
    <col min="12036" max="12039" width="12.7265625" customWidth="1"/>
    <col min="12040" max="12040" width="12.81640625" customWidth="1"/>
    <col min="12042" max="12042" width="13.81640625" bestFit="1" customWidth="1"/>
    <col min="12043" max="12043" width="10" bestFit="1" customWidth="1"/>
    <col min="12289" max="12289" width="7.26953125" customWidth="1"/>
    <col min="12290" max="12290" width="2.54296875" customWidth="1"/>
    <col min="12291" max="12291" width="53.453125" customWidth="1"/>
    <col min="12292" max="12295" width="12.7265625" customWidth="1"/>
    <col min="12296" max="12296" width="12.81640625" customWidth="1"/>
    <col min="12298" max="12298" width="13.81640625" bestFit="1" customWidth="1"/>
    <col min="12299" max="12299" width="10" bestFit="1" customWidth="1"/>
    <col min="12545" max="12545" width="7.26953125" customWidth="1"/>
    <col min="12546" max="12546" width="2.54296875" customWidth="1"/>
    <col min="12547" max="12547" width="53.453125" customWidth="1"/>
    <col min="12548" max="12551" width="12.7265625" customWidth="1"/>
    <col min="12552" max="12552" width="12.81640625" customWidth="1"/>
    <col min="12554" max="12554" width="13.81640625" bestFit="1" customWidth="1"/>
    <col min="12555" max="12555" width="10" bestFit="1" customWidth="1"/>
    <col min="12801" max="12801" width="7.26953125" customWidth="1"/>
    <col min="12802" max="12802" width="2.54296875" customWidth="1"/>
    <col min="12803" max="12803" width="53.453125" customWidth="1"/>
    <col min="12804" max="12807" width="12.7265625" customWidth="1"/>
    <col min="12808" max="12808" width="12.81640625" customWidth="1"/>
    <col min="12810" max="12810" width="13.81640625" bestFit="1" customWidth="1"/>
    <col min="12811" max="12811" width="10" bestFit="1" customWidth="1"/>
    <col min="13057" max="13057" width="7.26953125" customWidth="1"/>
    <col min="13058" max="13058" width="2.54296875" customWidth="1"/>
    <col min="13059" max="13059" width="53.453125" customWidth="1"/>
    <col min="13060" max="13063" width="12.7265625" customWidth="1"/>
    <col min="13064" max="13064" width="12.81640625" customWidth="1"/>
    <col min="13066" max="13066" width="13.81640625" bestFit="1" customWidth="1"/>
    <col min="13067" max="13067" width="10" bestFit="1" customWidth="1"/>
    <col min="13313" max="13313" width="7.26953125" customWidth="1"/>
    <col min="13314" max="13314" width="2.54296875" customWidth="1"/>
    <col min="13315" max="13315" width="53.453125" customWidth="1"/>
    <col min="13316" max="13319" width="12.7265625" customWidth="1"/>
    <col min="13320" max="13320" width="12.81640625" customWidth="1"/>
    <col min="13322" max="13322" width="13.81640625" bestFit="1" customWidth="1"/>
    <col min="13323" max="13323" width="10" bestFit="1" customWidth="1"/>
    <col min="13569" max="13569" width="7.26953125" customWidth="1"/>
    <col min="13570" max="13570" width="2.54296875" customWidth="1"/>
    <col min="13571" max="13571" width="53.453125" customWidth="1"/>
    <col min="13572" max="13575" width="12.7265625" customWidth="1"/>
    <col min="13576" max="13576" width="12.81640625" customWidth="1"/>
    <col min="13578" max="13578" width="13.81640625" bestFit="1" customWidth="1"/>
    <col min="13579" max="13579" width="10" bestFit="1" customWidth="1"/>
    <col min="13825" max="13825" width="7.26953125" customWidth="1"/>
    <col min="13826" max="13826" width="2.54296875" customWidth="1"/>
    <col min="13827" max="13827" width="53.453125" customWidth="1"/>
    <col min="13828" max="13831" width="12.7265625" customWidth="1"/>
    <col min="13832" max="13832" width="12.81640625" customWidth="1"/>
    <col min="13834" max="13834" width="13.81640625" bestFit="1" customWidth="1"/>
    <col min="13835" max="13835" width="10" bestFit="1" customWidth="1"/>
    <col min="14081" max="14081" width="7.26953125" customWidth="1"/>
    <col min="14082" max="14082" width="2.54296875" customWidth="1"/>
    <col min="14083" max="14083" width="53.453125" customWidth="1"/>
    <col min="14084" max="14087" width="12.7265625" customWidth="1"/>
    <col min="14088" max="14088" width="12.81640625" customWidth="1"/>
    <col min="14090" max="14090" width="13.81640625" bestFit="1" customWidth="1"/>
    <col min="14091" max="14091" width="10" bestFit="1" customWidth="1"/>
    <col min="14337" max="14337" width="7.26953125" customWidth="1"/>
    <col min="14338" max="14338" width="2.54296875" customWidth="1"/>
    <col min="14339" max="14339" width="53.453125" customWidth="1"/>
    <col min="14340" max="14343" width="12.7265625" customWidth="1"/>
    <col min="14344" max="14344" width="12.81640625" customWidth="1"/>
    <col min="14346" max="14346" width="13.81640625" bestFit="1" customWidth="1"/>
    <col min="14347" max="14347" width="10" bestFit="1" customWidth="1"/>
    <col min="14593" max="14593" width="7.26953125" customWidth="1"/>
    <col min="14594" max="14594" width="2.54296875" customWidth="1"/>
    <col min="14595" max="14595" width="53.453125" customWidth="1"/>
    <col min="14596" max="14599" width="12.7265625" customWidth="1"/>
    <col min="14600" max="14600" width="12.81640625" customWidth="1"/>
    <col min="14602" max="14602" width="13.81640625" bestFit="1" customWidth="1"/>
    <col min="14603" max="14603" width="10" bestFit="1" customWidth="1"/>
    <col min="14849" max="14849" width="7.26953125" customWidth="1"/>
    <col min="14850" max="14850" width="2.54296875" customWidth="1"/>
    <col min="14851" max="14851" width="53.453125" customWidth="1"/>
    <col min="14852" max="14855" width="12.7265625" customWidth="1"/>
    <col min="14856" max="14856" width="12.81640625" customWidth="1"/>
    <col min="14858" max="14858" width="13.81640625" bestFit="1" customWidth="1"/>
    <col min="14859" max="14859" width="10" bestFit="1" customWidth="1"/>
    <col min="15105" max="15105" width="7.26953125" customWidth="1"/>
    <col min="15106" max="15106" width="2.54296875" customWidth="1"/>
    <col min="15107" max="15107" width="53.453125" customWidth="1"/>
    <col min="15108" max="15111" width="12.7265625" customWidth="1"/>
    <col min="15112" max="15112" width="12.81640625" customWidth="1"/>
    <col min="15114" max="15114" width="13.81640625" bestFit="1" customWidth="1"/>
    <col min="15115" max="15115" width="10" bestFit="1" customWidth="1"/>
    <col min="15361" max="15361" width="7.26953125" customWidth="1"/>
    <col min="15362" max="15362" width="2.54296875" customWidth="1"/>
    <col min="15363" max="15363" width="53.453125" customWidth="1"/>
    <col min="15364" max="15367" width="12.7265625" customWidth="1"/>
    <col min="15368" max="15368" width="12.81640625" customWidth="1"/>
    <col min="15370" max="15370" width="13.81640625" bestFit="1" customWidth="1"/>
    <col min="15371" max="15371" width="10" bestFit="1" customWidth="1"/>
    <col min="15617" max="15617" width="7.26953125" customWidth="1"/>
    <col min="15618" max="15618" width="2.54296875" customWidth="1"/>
    <col min="15619" max="15619" width="53.453125" customWidth="1"/>
    <col min="15620" max="15623" width="12.7265625" customWidth="1"/>
    <col min="15624" max="15624" width="12.81640625" customWidth="1"/>
    <col min="15626" max="15626" width="13.81640625" bestFit="1" customWidth="1"/>
    <col min="15627" max="15627" width="10" bestFit="1" customWidth="1"/>
    <col min="15873" max="15873" width="7.26953125" customWidth="1"/>
    <col min="15874" max="15874" width="2.54296875" customWidth="1"/>
    <col min="15875" max="15875" width="53.453125" customWidth="1"/>
    <col min="15876" max="15879" width="12.7265625" customWidth="1"/>
    <col min="15880" max="15880" width="12.81640625" customWidth="1"/>
    <col min="15882" max="15882" width="13.81640625" bestFit="1" customWidth="1"/>
    <col min="15883" max="15883" width="10" bestFit="1" customWidth="1"/>
    <col min="16129" max="16129" width="7.26953125" customWidth="1"/>
    <col min="16130" max="16130" width="2.54296875" customWidth="1"/>
    <col min="16131" max="16131" width="53.453125" customWidth="1"/>
    <col min="16132" max="16135" width="12.7265625" customWidth="1"/>
    <col min="16136" max="16136" width="12.81640625" customWidth="1"/>
    <col min="16138" max="16138" width="13.81640625" bestFit="1" customWidth="1"/>
    <col min="16139" max="16139" width="10" bestFit="1" customWidth="1"/>
  </cols>
  <sheetData>
    <row r="1" spans="1:9" ht="18" x14ac:dyDescent="0.4">
      <c r="A1" s="1" t="s">
        <v>0</v>
      </c>
      <c r="B1" s="1"/>
      <c r="C1" s="1"/>
      <c r="D1" s="1"/>
      <c r="E1" s="1"/>
      <c r="F1" s="1"/>
      <c r="G1" s="2"/>
      <c r="H1" s="2"/>
    </row>
    <row r="2" spans="1:9" ht="18" customHeight="1" thickBot="1" x14ac:dyDescent="0.4">
      <c r="A2" s="4" t="s">
        <v>1</v>
      </c>
      <c r="B2" s="5"/>
      <c r="C2" s="5"/>
      <c r="D2" s="5"/>
      <c r="E2" s="6" t="s">
        <v>2</v>
      </c>
      <c r="F2" s="7"/>
      <c r="G2" s="7"/>
      <c r="H2" s="5"/>
    </row>
    <row r="3" spans="1:9" ht="13" x14ac:dyDescent="0.3">
      <c r="A3" s="8"/>
      <c r="B3" s="9"/>
      <c r="C3" s="9"/>
      <c r="D3" s="10" t="s">
        <v>3</v>
      </c>
      <c r="E3" s="11" t="s">
        <v>4</v>
      </c>
      <c r="F3" s="11" t="s">
        <v>5</v>
      </c>
      <c r="G3" s="11" t="s">
        <v>6</v>
      </c>
      <c r="H3" s="12" t="s">
        <v>7</v>
      </c>
    </row>
    <row r="4" spans="1:9" ht="15.5" x14ac:dyDescent="0.35">
      <c r="A4" s="13"/>
      <c r="B4" s="2"/>
      <c r="C4" s="14" t="s">
        <v>8</v>
      </c>
      <c r="D4" s="15" t="s">
        <v>9</v>
      </c>
      <c r="E4" s="16" t="s">
        <v>9</v>
      </c>
      <c r="F4" s="16" t="s">
        <v>10</v>
      </c>
      <c r="G4" s="17" t="s">
        <v>11</v>
      </c>
      <c r="H4" s="18" t="s">
        <v>11</v>
      </c>
    </row>
    <row r="5" spans="1:9" ht="13.5" thickBot="1" x14ac:dyDescent="0.35">
      <c r="A5" s="19"/>
      <c r="B5" s="20"/>
      <c r="C5" s="21"/>
      <c r="D5" s="22" t="s">
        <v>12</v>
      </c>
      <c r="E5" s="23" t="s">
        <v>12</v>
      </c>
      <c r="F5" s="23" t="s">
        <v>13</v>
      </c>
      <c r="G5" s="24"/>
      <c r="H5" s="25"/>
    </row>
    <row r="6" spans="1:9" ht="8.25" customHeight="1" thickBot="1" x14ac:dyDescent="0.3">
      <c r="D6" s="26"/>
      <c r="E6" s="26"/>
      <c r="F6" s="26"/>
      <c r="G6" s="26"/>
      <c r="H6" s="26"/>
    </row>
    <row r="7" spans="1:9" ht="13" x14ac:dyDescent="0.3">
      <c r="A7" s="27" t="s">
        <v>14</v>
      </c>
      <c r="B7" s="9"/>
      <c r="C7" s="9"/>
      <c r="D7" s="28">
        <v>1</v>
      </c>
      <c r="E7" s="28">
        <v>2</v>
      </c>
      <c r="F7" s="29">
        <v>3</v>
      </c>
      <c r="G7" s="29">
        <v>4</v>
      </c>
      <c r="H7" s="30">
        <v>5</v>
      </c>
    </row>
    <row r="8" spans="1:9" ht="12.75" customHeight="1" x14ac:dyDescent="0.25">
      <c r="A8" s="31"/>
      <c r="B8" s="32"/>
      <c r="C8" s="32" t="s">
        <v>15</v>
      </c>
      <c r="D8" s="33">
        <v>14955</v>
      </c>
      <c r="E8" s="34">
        <v>7646</v>
      </c>
      <c r="F8" s="35">
        <v>6386</v>
      </c>
      <c r="G8" s="36">
        <f>IF(D8&gt;0,F8/D8,0%)</f>
        <v>0.4270143764627215</v>
      </c>
      <c r="H8" s="37">
        <f>IF(E8&gt;0,F8/E8,0%)</f>
        <v>0.83520795187025898</v>
      </c>
      <c r="I8" s="38"/>
    </row>
    <row r="9" spans="1:9" x14ac:dyDescent="0.25">
      <c r="A9" s="39"/>
      <c r="C9" t="s">
        <v>16</v>
      </c>
      <c r="D9" s="40">
        <v>18860</v>
      </c>
      <c r="E9" s="41">
        <v>18827</v>
      </c>
      <c r="F9" s="42">
        <v>18820</v>
      </c>
      <c r="G9" s="43">
        <f>IF(D9&gt;0,F9/D9,0%)</f>
        <v>0.99787910922587486</v>
      </c>
      <c r="H9" s="44">
        <f t="shared" ref="H9:H55" si="0">IF(E9&gt;0,F9/E9,0%)</f>
        <v>0.99962819355181387</v>
      </c>
      <c r="I9" s="38"/>
    </row>
    <row r="10" spans="1:9" x14ac:dyDescent="0.25">
      <c r="A10" s="39"/>
      <c r="C10" t="s">
        <v>17</v>
      </c>
      <c r="D10" s="40">
        <v>63919</v>
      </c>
      <c r="E10" s="41">
        <v>93277</v>
      </c>
      <c r="F10" s="42">
        <v>92550</v>
      </c>
      <c r="G10" s="43">
        <f>IF(D10&gt;0,F10/D10,0%)</f>
        <v>1.4479262817002769</v>
      </c>
      <c r="H10" s="44">
        <f t="shared" si="0"/>
        <v>0.99220601005606957</v>
      </c>
    </row>
    <row r="11" spans="1:9" x14ac:dyDescent="0.25">
      <c r="A11" s="39"/>
      <c r="C11" t="s">
        <v>18</v>
      </c>
      <c r="D11" s="40">
        <v>3100</v>
      </c>
      <c r="E11" s="41">
        <v>3490</v>
      </c>
      <c r="F11" s="42">
        <v>3475</v>
      </c>
      <c r="G11" s="43">
        <f>IF(D11&gt;0,F11/D11,0%)</f>
        <v>1.1209677419354838</v>
      </c>
      <c r="H11" s="44">
        <f t="shared" si="0"/>
        <v>0.99570200573065903</v>
      </c>
    </row>
    <row r="12" spans="1:9" ht="13" x14ac:dyDescent="0.3">
      <c r="A12" s="45" t="s">
        <v>19</v>
      </c>
      <c r="B12" s="46" t="s">
        <v>20</v>
      </c>
      <c r="C12" s="47"/>
      <c r="D12" s="48">
        <f>SUM(D8:D11)</f>
        <v>100834</v>
      </c>
      <c r="E12" s="49">
        <f>SUM(E8:E11)</f>
        <v>123240</v>
      </c>
      <c r="F12" s="50">
        <f>SUM(F8:F11)</f>
        <v>121231</v>
      </c>
      <c r="G12" s="51">
        <f>IF(D12&gt;0,F12/D12,0%)</f>
        <v>1.2022829601126603</v>
      </c>
      <c r="H12" s="52">
        <f t="shared" si="0"/>
        <v>0.98369847452125936</v>
      </c>
    </row>
    <row r="13" spans="1:9" x14ac:dyDescent="0.25">
      <c r="A13" s="31" t="s">
        <v>21</v>
      </c>
      <c r="B13" s="32"/>
      <c r="C13" s="53" t="s">
        <v>22</v>
      </c>
      <c r="D13" s="33">
        <v>1924</v>
      </c>
      <c r="E13" s="34">
        <v>1951</v>
      </c>
      <c r="F13" s="35">
        <v>1753</v>
      </c>
      <c r="G13" s="36">
        <f t="shared" ref="G13:G55" si="1">IF(D13&gt;0,F13/D13,0%)</f>
        <v>0.91112266112266116</v>
      </c>
      <c r="H13" s="37">
        <f t="shared" si="0"/>
        <v>0.89851358277806248</v>
      </c>
      <c r="I13" s="38"/>
    </row>
    <row r="14" spans="1:9" ht="13" x14ac:dyDescent="0.3">
      <c r="A14" s="45" t="s">
        <v>23</v>
      </c>
      <c r="B14" s="46" t="s">
        <v>24</v>
      </c>
      <c r="C14" s="47"/>
      <c r="D14" s="48">
        <f>SUM(D13:D13)</f>
        <v>1924</v>
      </c>
      <c r="E14" s="49">
        <f>SUM(E13:E13)</f>
        <v>1951</v>
      </c>
      <c r="F14" s="50">
        <f>SUM(F13:F13)</f>
        <v>1753</v>
      </c>
      <c r="G14" s="51">
        <f t="shared" si="1"/>
        <v>0.91112266112266116</v>
      </c>
      <c r="H14" s="52">
        <f t="shared" si="0"/>
        <v>0.89851358277806248</v>
      </c>
    </row>
    <row r="15" spans="1:9" x14ac:dyDescent="0.25">
      <c r="A15" s="31"/>
      <c r="B15" s="32"/>
      <c r="C15" s="32" t="s">
        <v>25</v>
      </c>
      <c r="D15" s="33">
        <v>260</v>
      </c>
      <c r="E15" s="34">
        <v>310</v>
      </c>
      <c r="F15" s="35">
        <v>236</v>
      </c>
      <c r="G15" s="36">
        <f t="shared" si="1"/>
        <v>0.90769230769230769</v>
      </c>
      <c r="H15" s="37">
        <f t="shared" si="0"/>
        <v>0.76129032258064511</v>
      </c>
    </row>
    <row r="16" spans="1:9" x14ac:dyDescent="0.25">
      <c r="A16" s="39"/>
      <c r="C16" t="s">
        <v>26</v>
      </c>
      <c r="D16" s="40">
        <v>1082</v>
      </c>
      <c r="E16" s="41">
        <v>1082</v>
      </c>
      <c r="F16" s="42">
        <v>772</v>
      </c>
      <c r="G16" s="43">
        <f t="shared" si="1"/>
        <v>0.71349353049907582</v>
      </c>
      <c r="H16" s="44">
        <f t="shared" si="0"/>
        <v>0.71349353049907582</v>
      </c>
      <c r="I16" s="38"/>
    </row>
    <row r="17" spans="1:12" ht="13" x14ac:dyDescent="0.3">
      <c r="A17" s="54"/>
      <c r="B17" s="55"/>
      <c r="C17" s="56" t="s">
        <v>27</v>
      </c>
      <c r="D17" s="57">
        <v>25260</v>
      </c>
      <c r="E17" s="58">
        <v>28576</v>
      </c>
      <c r="F17" s="59">
        <v>22120</v>
      </c>
      <c r="G17" s="43">
        <f t="shared" si="1"/>
        <v>0.87569279493269991</v>
      </c>
      <c r="H17" s="44">
        <f t="shared" si="0"/>
        <v>0.77407614781634937</v>
      </c>
      <c r="K17" s="60"/>
    </row>
    <row r="18" spans="1:12" ht="13" x14ac:dyDescent="0.3">
      <c r="A18" s="45" t="s">
        <v>28</v>
      </c>
      <c r="B18" s="46" t="s">
        <v>29</v>
      </c>
      <c r="C18" s="47"/>
      <c r="D18" s="48">
        <f>SUM(D15:D17)</f>
        <v>26602</v>
      </c>
      <c r="E18" s="49">
        <f>SUM(E15:E17)</f>
        <v>29968</v>
      </c>
      <c r="F18" s="50">
        <f>SUM(F15:F17)</f>
        <v>23128</v>
      </c>
      <c r="G18" s="51">
        <f t="shared" si="1"/>
        <v>0.86940831516427342</v>
      </c>
      <c r="H18" s="52">
        <f t="shared" si="0"/>
        <v>0.77175654030966367</v>
      </c>
      <c r="L18" s="55"/>
    </row>
    <row r="19" spans="1:12" x14ac:dyDescent="0.25">
      <c r="A19" s="31"/>
      <c r="B19" s="32"/>
      <c r="C19" s="53" t="s">
        <v>30</v>
      </c>
      <c r="D19" s="33">
        <v>153394</v>
      </c>
      <c r="E19" s="34">
        <v>178249</v>
      </c>
      <c r="F19" s="35">
        <v>171120</v>
      </c>
      <c r="G19" s="36">
        <f t="shared" si="1"/>
        <v>1.1155586268041775</v>
      </c>
      <c r="H19" s="37">
        <f t="shared" si="0"/>
        <v>0.96000538572446414</v>
      </c>
      <c r="I19" s="38"/>
    </row>
    <row r="20" spans="1:12" ht="13" x14ac:dyDescent="0.3">
      <c r="A20" s="61"/>
      <c r="B20" s="62" t="s">
        <v>31</v>
      </c>
      <c r="C20" s="63"/>
      <c r="D20" s="48">
        <f>SUM(D19)</f>
        <v>153394</v>
      </c>
      <c r="E20" s="49">
        <f>SUM(E19)</f>
        <v>178249</v>
      </c>
      <c r="F20" s="50">
        <f>SUM(F19)</f>
        <v>171120</v>
      </c>
      <c r="G20" s="51">
        <f t="shared" si="1"/>
        <v>1.1155586268041775</v>
      </c>
      <c r="H20" s="52">
        <f t="shared" si="0"/>
        <v>0.96000538572446414</v>
      </c>
    </row>
    <row r="21" spans="1:12" x14ac:dyDescent="0.25">
      <c r="A21" s="31"/>
      <c r="B21" s="32"/>
      <c r="C21" s="32" t="s">
        <v>32</v>
      </c>
      <c r="D21" s="33">
        <v>6197</v>
      </c>
      <c r="E21" s="34">
        <v>6685</v>
      </c>
      <c r="F21" s="35">
        <v>5957</v>
      </c>
      <c r="G21" s="36">
        <f t="shared" si="1"/>
        <v>0.96127158302404392</v>
      </c>
      <c r="H21" s="37">
        <f t="shared" si="0"/>
        <v>0.89109947643979059</v>
      </c>
      <c r="I21" s="38"/>
    </row>
    <row r="22" spans="1:12" ht="13" x14ac:dyDescent="0.3">
      <c r="A22" s="61"/>
      <c r="B22" s="62" t="s">
        <v>33</v>
      </c>
      <c r="C22" s="63"/>
      <c r="D22" s="48">
        <f>SUM(D21)</f>
        <v>6197</v>
      </c>
      <c r="E22" s="49">
        <f>SUM(E21)</f>
        <v>6685</v>
      </c>
      <c r="F22" s="50">
        <f>SUM(F21)</f>
        <v>5957</v>
      </c>
      <c r="G22" s="51">
        <f t="shared" si="1"/>
        <v>0.96127158302404392</v>
      </c>
      <c r="H22" s="52">
        <f t="shared" si="0"/>
        <v>0.89109947643979059</v>
      </c>
    </row>
    <row r="23" spans="1:12" x14ac:dyDescent="0.25">
      <c r="A23" s="31"/>
      <c r="B23" s="32"/>
      <c r="C23" s="32" t="s">
        <v>34</v>
      </c>
      <c r="D23" s="33">
        <v>350</v>
      </c>
      <c r="E23" s="34">
        <v>350</v>
      </c>
      <c r="F23" s="35">
        <v>333</v>
      </c>
      <c r="G23" s="36">
        <f t="shared" si="1"/>
        <v>0.9514285714285714</v>
      </c>
      <c r="H23" s="37">
        <f t="shared" si="0"/>
        <v>0.9514285714285714</v>
      </c>
    </row>
    <row r="24" spans="1:12" s="64" customFormat="1" ht="13" x14ac:dyDescent="0.3">
      <c r="A24" s="61"/>
      <c r="B24" s="62" t="s">
        <v>35</v>
      </c>
      <c r="C24" s="63"/>
      <c r="D24" s="48">
        <f>SUM(D23)</f>
        <v>350</v>
      </c>
      <c r="E24" s="49">
        <f>SUM(E23)</f>
        <v>350</v>
      </c>
      <c r="F24" s="50">
        <f>SUM(F23)</f>
        <v>333</v>
      </c>
      <c r="G24" s="51">
        <f t="shared" si="1"/>
        <v>0.9514285714285714</v>
      </c>
      <c r="H24" s="52">
        <f t="shared" si="0"/>
        <v>0.9514285714285714</v>
      </c>
      <c r="J24" s="65"/>
    </row>
    <row r="25" spans="1:12" s="64" customFormat="1" ht="13" x14ac:dyDescent="0.3">
      <c r="A25" s="66"/>
      <c r="B25" s="67"/>
      <c r="C25" s="60" t="s">
        <v>36</v>
      </c>
      <c r="D25" s="33">
        <v>7750</v>
      </c>
      <c r="E25" s="34">
        <v>7610</v>
      </c>
      <c r="F25" s="35">
        <v>7336</v>
      </c>
      <c r="G25" s="36">
        <f>IF(D25&gt;0,F25/D25,0%)</f>
        <v>0.94658064516129037</v>
      </c>
      <c r="H25" s="37">
        <f>IF(E25&gt;0,F25/E25,0%)</f>
        <v>0.96399474375821292</v>
      </c>
      <c r="J25" s="65"/>
    </row>
    <row r="26" spans="1:12" s="64" customFormat="1" ht="13" x14ac:dyDescent="0.3">
      <c r="A26" s="68"/>
      <c r="B26" s="69" t="s">
        <v>37</v>
      </c>
      <c r="C26" s="70"/>
      <c r="D26" s="48">
        <f>SUM(D25)</f>
        <v>7750</v>
      </c>
      <c r="E26" s="49">
        <f>SUM(E25)</f>
        <v>7610</v>
      </c>
      <c r="F26" s="50">
        <f>SUM(F25)</f>
        <v>7336</v>
      </c>
      <c r="G26" s="51">
        <f>IF(D26&gt;0,F26/D26,0%)</f>
        <v>0.94658064516129037</v>
      </c>
      <c r="H26" s="52">
        <f>IF(E26&gt;0,F26/E26,0%)</f>
        <v>0.96399474375821292</v>
      </c>
      <c r="J26" s="65"/>
    </row>
    <row r="27" spans="1:12" x14ac:dyDescent="0.25">
      <c r="A27" s="31"/>
      <c r="B27" s="32"/>
      <c r="C27" s="32" t="s">
        <v>38</v>
      </c>
      <c r="D27" s="33">
        <v>20717</v>
      </c>
      <c r="E27" s="34">
        <v>11165</v>
      </c>
      <c r="F27" s="35">
        <v>6208</v>
      </c>
      <c r="G27" s="36">
        <f t="shared" si="1"/>
        <v>0.29965728628662452</v>
      </c>
      <c r="H27" s="37">
        <f t="shared" si="0"/>
        <v>0.55602328705776982</v>
      </c>
    </row>
    <row r="28" spans="1:12" x14ac:dyDescent="0.25">
      <c r="A28" s="39"/>
      <c r="C28" t="s">
        <v>39</v>
      </c>
      <c r="D28" s="40">
        <v>98024</v>
      </c>
      <c r="E28" s="41">
        <v>115551</v>
      </c>
      <c r="F28" s="42">
        <v>114384</v>
      </c>
      <c r="G28" s="43">
        <f t="shared" si="1"/>
        <v>1.1668979025544766</v>
      </c>
      <c r="H28" s="44">
        <f t="shared" si="0"/>
        <v>0.98990056338759513</v>
      </c>
      <c r="I28" s="38"/>
    </row>
    <row r="29" spans="1:12" x14ac:dyDescent="0.25">
      <c r="A29" s="39"/>
      <c r="C29" t="s">
        <v>40</v>
      </c>
      <c r="D29" s="40">
        <v>12435</v>
      </c>
      <c r="E29" s="41">
        <v>19527</v>
      </c>
      <c r="F29" s="42">
        <v>16296</v>
      </c>
      <c r="G29" s="43">
        <f t="shared" si="1"/>
        <v>1.3104945717732208</v>
      </c>
      <c r="H29" s="44">
        <f t="shared" si="0"/>
        <v>0.83453679520663693</v>
      </c>
      <c r="I29" s="38"/>
    </row>
    <row r="30" spans="1:12" ht="13" x14ac:dyDescent="0.3">
      <c r="A30" s="45" t="s">
        <v>41</v>
      </c>
      <c r="B30" s="46" t="s">
        <v>42</v>
      </c>
      <c r="C30" s="71"/>
      <c r="D30" s="48">
        <f>SUM(D27:D29)</f>
        <v>131176</v>
      </c>
      <c r="E30" s="49">
        <f>SUM(E27:E29)</f>
        <v>146243</v>
      </c>
      <c r="F30" s="50">
        <f>SUM(F27:F29)</f>
        <v>136888</v>
      </c>
      <c r="G30" s="51">
        <f t="shared" si="1"/>
        <v>1.0435445508324694</v>
      </c>
      <c r="H30" s="52">
        <f t="shared" si="0"/>
        <v>0.9360311262761295</v>
      </c>
    </row>
    <row r="31" spans="1:12" x14ac:dyDescent="0.25">
      <c r="A31" s="39"/>
      <c r="C31" t="s">
        <v>43</v>
      </c>
      <c r="D31" s="40">
        <v>142014</v>
      </c>
      <c r="E31" s="41">
        <v>144447</v>
      </c>
      <c r="F31" s="42">
        <v>123834</v>
      </c>
      <c r="G31" s="43">
        <f t="shared" si="1"/>
        <v>0.87198445223710341</v>
      </c>
      <c r="H31" s="44">
        <f t="shared" si="0"/>
        <v>0.85729714012752078</v>
      </c>
      <c r="I31" s="38"/>
    </row>
    <row r="32" spans="1:12" ht="13" x14ac:dyDescent="0.3">
      <c r="A32" s="45" t="s">
        <v>44</v>
      </c>
      <c r="B32" s="46" t="s">
        <v>45</v>
      </c>
      <c r="C32" s="71"/>
      <c r="D32" s="48">
        <f>D31</f>
        <v>142014</v>
      </c>
      <c r="E32" s="48">
        <f>E31</f>
        <v>144447</v>
      </c>
      <c r="F32" s="48">
        <f>F31</f>
        <v>123834</v>
      </c>
      <c r="G32" s="51">
        <f t="shared" si="1"/>
        <v>0.87198445223710341</v>
      </c>
      <c r="H32" s="52">
        <f t="shared" si="0"/>
        <v>0.85729714012752078</v>
      </c>
    </row>
    <row r="33" spans="1:11" x14ac:dyDescent="0.25">
      <c r="A33" s="39"/>
      <c r="C33" s="32" t="s">
        <v>46</v>
      </c>
      <c r="D33" s="33">
        <v>5446</v>
      </c>
      <c r="E33" s="34">
        <v>5495</v>
      </c>
      <c r="F33" s="35">
        <v>5476</v>
      </c>
      <c r="G33" s="36">
        <f>IF(D33&gt;0,F33/D33,0%)</f>
        <v>1.0055086301872935</v>
      </c>
      <c r="H33" s="37">
        <f>IF(E33&gt;0,F33/E33,0%)</f>
        <v>0.99654231119199277</v>
      </c>
      <c r="I33" s="38"/>
    </row>
    <row r="34" spans="1:11" x14ac:dyDescent="0.25">
      <c r="A34" s="39"/>
      <c r="C34" t="s">
        <v>47</v>
      </c>
      <c r="D34" s="40">
        <v>205</v>
      </c>
      <c r="E34" s="41">
        <v>205</v>
      </c>
      <c r="F34" s="42">
        <v>85</v>
      </c>
      <c r="G34" s="43">
        <f t="shared" si="1"/>
        <v>0.41463414634146339</v>
      </c>
      <c r="H34" s="44">
        <f t="shared" si="0"/>
        <v>0.41463414634146339</v>
      </c>
    </row>
    <row r="35" spans="1:11" ht="13" x14ac:dyDescent="0.3">
      <c r="A35" s="72" t="s">
        <v>48</v>
      </c>
      <c r="B35" s="73" t="s">
        <v>49</v>
      </c>
      <c r="C35" s="74"/>
      <c r="D35" s="75">
        <f>SUM(D33:D34)</f>
        <v>5651</v>
      </c>
      <c r="E35" s="75">
        <f>SUM(E33:E34)</f>
        <v>5700</v>
      </c>
      <c r="F35" s="75">
        <f>SUM(F33:F34)</f>
        <v>5561</v>
      </c>
      <c r="G35" s="51">
        <f t="shared" si="1"/>
        <v>0.98407361528932935</v>
      </c>
      <c r="H35" s="52">
        <f t="shared" si="0"/>
        <v>0.97561403508771927</v>
      </c>
    </row>
    <row r="36" spans="1:11" x14ac:dyDescent="0.25">
      <c r="A36" s="31"/>
      <c r="B36" s="32"/>
      <c r="C36" s="32" t="s">
        <v>50</v>
      </c>
      <c r="D36" s="33">
        <v>278</v>
      </c>
      <c r="E36" s="34">
        <v>278</v>
      </c>
      <c r="F36" s="35">
        <v>5</v>
      </c>
      <c r="G36" s="36">
        <f t="shared" si="1"/>
        <v>1.7985611510791366E-2</v>
      </c>
      <c r="H36" s="37">
        <f t="shared" si="0"/>
        <v>1.7985611510791366E-2</v>
      </c>
    </row>
    <row r="37" spans="1:11" ht="13" x14ac:dyDescent="0.3">
      <c r="A37" s="76" t="s">
        <v>51</v>
      </c>
      <c r="B37" s="77" t="s">
        <v>52</v>
      </c>
      <c r="C37" s="77"/>
      <c r="D37" s="48">
        <f>SUM(D36:D36)</f>
        <v>278</v>
      </c>
      <c r="E37" s="49">
        <f>SUM(E36:E36)</f>
        <v>278</v>
      </c>
      <c r="F37" s="50">
        <f>SUM(F36:F36)</f>
        <v>5</v>
      </c>
      <c r="G37" s="51">
        <f t="shared" si="1"/>
        <v>1.7985611510791366E-2</v>
      </c>
      <c r="H37" s="52">
        <f t="shared" si="0"/>
        <v>1.7985611510791366E-2</v>
      </c>
    </row>
    <row r="38" spans="1:11" x14ac:dyDescent="0.25">
      <c r="A38" s="31"/>
      <c r="B38" s="32"/>
      <c r="C38" s="32" t="s">
        <v>53</v>
      </c>
      <c r="D38" s="33">
        <f>13796-D40-D41</f>
        <v>2851</v>
      </c>
      <c r="E38" s="34">
        <f>17967-E40-E41</f>
        <v>3316</v>
      </c>
      <c r="F38" s="35">
        <f>2449-F40-F41</f>
        <v>2449</v>
      </c>
      <c r="G38" s="36">
        <f t="shared" si="1"/>
        <v>0.8589968432129077</v>
      </c>
      <c r="H38" s="37">
        <f t="shared" si="0"/>
        <v>0.73854041013269001</v>
      </c>
    </row>
    <row r="39" spans="1:11" ht="13" x14ac:dyDescent="0.3">
      <c r="A39" s="45" t="s">
        <v>54</v>
      </c>
      <c r="B39" s="46" t="s">
        <v>55</v>
      </c>
      <c r="C39" s="47"/>
      <c r="D39" s="48">
        <f>D38</f>
        <v>2851</v>
      </c>
      <c r="E39" s="49">
        <f>E38</f>
        <v>3316</v>
      </c>
      <c r="F39" s="50">
        <f>F38</f>
        <v>2449</v>
      </c>
      <c r="G39" s="51">
        <f t="shared" si="1"/>
        <v>0.8589968432129077</v>
      </c>
      <c r="H39" s="52">
        <f t="shared" si="0"/>
        <v>0.73854041013269001</v>
      </c>
    </row>
    <row r="40" spans="1:11" ht="13" x14ac:dyDescent="0.3">
      <c r="A40" s="78"/>
      <c r="B40" s="79" t="s">
        <v>56</v>
      </c>
      <c r="C40" s="80"/>
      <c r="D40" s="81">
        <v>600</v>
      </c>
      <c r="E40" s="82">
        <v>0</v>
      </c>
      <c r="F40" s="83">
        <v>0</v>
      </c>
      <c r="G40" s="84">
        <f t="shared" si="1"/>
        <v>0</v>
      </c>
      <c r="H40" s="85">
        <f t="shared" si="0"/>
        <v>0</v>
      </c>
      <c r="K40" s="86"/>
    </row>
    <row r="41" spans="1:11" ht="13.5" thickBot="1" x14ac:dyDescent="0.35">
      <c r="A41" s="72" t="s">
        <v>57</v>
      </c>
      <c r="B41" s="73" t="s">
        <v>58</v>
      </c>
      <c r="C41" s="74"/>
      <c r="D41" s="75">
        <v>10345</v>
      </c>
      <c r="E41" s="87">
        <v>14651</v>
      </c>
      <c r="F41" s="88">
        <v>0</v>
      </c>
      <c r="G41" s="89">
        <f t="shared" si="1"/>
        <v>0</v>
      </c>
      <c r="H41" s="52">
        <f t="shared" si="0"/>
        <v>0</v>
      </c>
    </row>
    <row r="42" spans="1:11" ht="13.5" thickBot="1" x14ac:dyDescent="0.35">
      <c r="A42" s="90" t="s">
        <v>59</v>
      </c>
      <c r="B42" s="91"/>
      <c r="C42" s="92"/>
      <c r="D42" s="93">
        <f>D12+D14+D18+D20+D22+D24+D30+D32+D35+D37+D39+D41+D40+D26</f>
        <v>589966</v>
      </c>
      <c r="E42" s="93">
        <f>E12+E14+E18+E20+E22+E24+E30+E32+E35+E37+E39+E41+E40+E26</f>
        <v>662688</v>
      </c>
      <c r="F42" s="93">
        <f>F12+F14+F18+F20+F22+F24+F30+F32+F35+F37+F39+F41+F40+F26</f>
        <v>599595</v>
      </c>
      <c r="G42" s="94">
        <f>IF(D42&gt;0,F42/D42,0%)</f>
        <v>1.0163212795313628</v>
      </c>
      <c r="H42" s="95">
        <f t="shared" si="0"/>
        <v>0.9047923004490801</v>
      </c>
      <c r="I42" s="96"/>
      <c r="J42" s="97"/>
    </row>
    <row r="43" spans="1:11" ht="13" x14ac:dyDescent="0.3">
      <c r="A43" s="98" t="s">
        <v>60</v>
      </c>
      <c r="B43" s="99"/>
      <c r="C43" s="100"/>
      <c r="D43" s="101"/>
      <c r="E43" s="102"/>
      <c r="F43" s="103"/>
      <c r="G43" s="104"/>
      <c r="H43" s="105"/>
    </row>
    <row r="44" spans="1:11" ht="13" x14ac:dyDescent="0.3">
      <c r="A44" s="106" t="s">
        <v>19</v>
      </c>
      <c r="B44" s="107" t="s">
        <v>61</v>
      </c>
      <c r="C44" s="107"/>
      <c r="D44" s="108">
        <v>19153</v>
      </c>
      <c r="E44" s="109">
        <v>23515</v>
      </c>
      <c r="F44" s="110">
        <v>22333</v>
      </c>
      <c r="G44" s="111">
        <f t="shared" si="1"/>
        <v>1.1660314311073983</v>
      </c>
      <c r="H44" s="112">
        <f t="shared" si="0"/>
        <v>0.94973421220497556</v>
      </c>
      <c r="I44" s="113"/>
    </row>
    <row r="45" spans="1:11" ht="13" x14ac:dyDescent="0.3">
      <c r="A45" s="54" t="s">
        <v>62</v>
      </c>
      <c r="B45" s="114" t="s">
        <v>63</v>
      </c>
      <c r="C45" s="115"/>
      <c r="D45" s="108">
        <v>0</v>
      </c>
      <c r="E45" s="109">
        <v>0</v>
      </c>
      <c r="F45" s="110">
        <v>0</v>
      </c>
      <c r="G45" s="116">
        <f t="shared" si="1"/>
        <v>0</v>
      </c>
      <c r="H45" s="117">
        <f t="shared" si="0"/>
        <v>0</v>
      </c>
    </row>
    <row r="46" spans="1:11" ht="13" x14ac:dyDescent="0.3">
      <c r="A46" s="54" t="s">
        <v>28</v>
      </c>
      <c r="B46" s="118" t="s">
        <v>64</v>
      </c>
      <c r="C46" s="119"/>
      <c r="D46" s="108">
        <v>563</v>
      </c>
      <c r="E46" s="109">
        <v>1911</v>
      </c>
      <c r="F46" s="110">
        <v>1889</v>
      </c>
      <c r="G46" s="116">
        <f t="shared" si="1"/>
        <v>3.3552397868561279</v>
      </c>
      <c r="H46" s="117">
        <f t="shared" si="0"/>
        <v>0.98848770277341702</v>
      </c>
    </row>
    <row r="47" spans="1:11" ht="13" x14ac:dyDescent="0.3">
      <c r="A47" s="54" t="s">
        <v>41</v>
      </c>
      <c r="B47" s="118" t="s">
        <v>65</v>
      </c>
      <c r="C47" s="119"/>
      <c r="D47" s="108">
        <f>49112-D51</f>
        <v>47672</v>
      </c>
      <c r="E47" s="109">
        <f>23997-E51</f>
        <v>23997</v>
      </c>
      <c r="F47" s="110">
        <v>22428</v>
      </c>
      <c r="G47" s="116">
        <f t="shared" si="1"/>
        <v>0.47046484309447895</v>
      </c>
      <c r="H47" s="117">
        <f t="shared" si="0"/>
        <v>0.93461682710338789</v>
      </c>
    </row>
    <row r="48" spans="1:11" ht="13" x14ac:dyDescent="0.25">
      <c r="A48" s="120" t="s">
        <v>44</v>
      </c>
      <c r="B48" s="121" t="s">
        <v>66</v>
      </c>
      <c r="C48" s="122"/>
      <c r="D48" s="108">
        <v>49372</v>
      </c>
      <c r="E48" s="109">
        <v>51221</v>
      </c>
      <c r="F48" s="110">
        <v>48225</v>
      </c>
      <c r="G48" s="116">
        <f t="shared" si="1"/>
        <v>0.97676820870128822</v>
      </c>
      <c r="H48" s="117">
        <f t="shared" si="0"/>
        <v>0.94150836570937702</v>
      </c>
    </row>
    <row r="49" spans="1:8" ht="13" x14ac:dyDescent="0.25">
      <c r="A49" s="120" t="s">
        <v>23</v>
      </c>
      <c r="B49" s="121" t="s">
        <v>67</v>
      </c>
      <c r="C49" s="122"/>
      <c r="D49" s="108">
        <v>0</v>
      </c>
      <c r="E49" s="109">
        <v>0</v>
      </c>
      <c r="F49" s="110">
        <v>0</v>
      </c>
      <c r="G49" s="116">
        <f>IF(D49&gt;0,F49/D49,0%)</f>
        <v>0</v>
      </c>
      <c r="H49" s="117">
        <f>IF(E49&gt;0,F49/E49,0%)</f>
        <v>0</v>
      </c>
    </row>
    <row r="50" spans="1:8" ht="13" x14ac:dyDescent="0.3">
      <c r="A50" s="120"/>
      <c r="B50" s="121"/>
      <c r="C50" s="123" t="s">
        <v>68</v>
      </c>
      <c r="D50" s="124">
        <v>71760</v>
      </c>
      <c r="E50" s="125">
        <v>76706</v>
      </c>
      <c r="F50" s="126">
        <v>74241</v>
      </c>
      <c r="G50" s="127">
        <f>IF(D50&gt;0,F50/D50,0%)</f>
        <v>1.0345735785953176</v>
      </c>
      <c r="H50" s="128">
        <f>IF(E50&gt;0,F50/E50,0%)</f>
        <v>0.9678643130915443</v>
      </c>
    </row>
    <row r="51" spans="1:8" ht="13" x14ac:dyDescent="0.25">
      <c r="A51" s="120"/>
      <c r="B51" s="121" t="s">
        <v>69</v>
      </c>
      <c r="C51" s="121"/>
      <c r="D51" s="108">
        <v>1440</v>
      </c>
      <c r="E51" s="109">
        <v>0</v>
      </c>
      <c r="F51" s="110">
        <v>0</v>
      </c>
      <c r="G51" s="116">
        <f t="shared" si="1"/>
        <v>0</v>
      </c>
      <c r="H51" s="117">
        <f t="shared" si="0"/>
        <v>0</v>
      </c>
    </row>
    <row r="52" spans="1:8" ht="13" x14ac:dyDescent="0.3">
      <c r="A52" s="45"/>
      <c r="B52" s="46" t="s">
        <v>70</v>
      </c>
      <c r="C52" s="47"/>
      <c r="D52" s="48">
        <f>D44++D45+D46+D47+D48+D49+D51</f>
        <v>118200</v>
      </c>
      <c r="E52" s="49">
        <f>E44+E47+E46+E45+E48+E49+E51</f>
        <v>100644</v>
      </c>
      <c r="F52" s="49">
        <f>F44+F47+F46+F45+F48+F49+F51</f>
        <v>94875</v>
      </c>
      <c r="G52" s="51">
        <f t="shared" si="1"/>
        <v>0.80266497461928932</v>
      </c>
      <c r="H52" s="52">
        <f t="shared" si="0"/>
        <v>0.94267914629784189</v>
      </c>
    </row>
    <row r="53" spans="1:8" x14ac:dyDescent="0.25">
      <c r="A53" s="129" t="s">
        <v>71</v>
      </c>
      <c r="B53" s="130"/>
      <c r="C53" s="130"/>
      <c r="D53" s="33">
        <v>700</v>
      </c>
      <c r="E53" s="34">
        <v>1250</v>
      </c>
      <c r="F53" s="35">
        <v>1245</v>
      </c>
      <c r="G53" s="36">
        <f t="shared" si="1"/>
        <v>1.7785714285714285</v>
      </c>
      <c r="H53" s="37">
        <f t="shared" si="0"/>
        <v>0.996</v>
      </c>
    </row>
    <row r="54" spans="1:8" ht="13.5" thickBot="1" x14ac:dyDescent="0.35">
      <c r="A54" s="131" t="s">
        <v>72</v>
      </c>
      <c r="B54" s="132"/>
      <c r="C54" s="132"/>
      <c r="D54" s="133">
        <f>D52+D53</f>
        <v>118900</v>
      </c>
      <c r="E54" s="133">
        <f>E52+E53</f>
        <v>101894</v>
      </c>
      <c r="F54" s="133">
        <f>F52+F53</f>
        <v>96120</v>
      </c>
      <c r="G54" s="94">
        <f t="shared" si="1"/>
        <v>0.80841042893187554</v>
      </c>
      <c r="H54" s="95">
        <f t="shared" si="0"/>
        <v>0.94333326790586292</v>
      </c>
    </row>
    <row r="55" spans="1:8" ht="13.5" thickBot="1" x14ac:dyDescent="0.35">
      <c r="A55" s="134" t="s">
        <v>73</v>
      </c>
      <c r="B55" s="135"/>
      <c r="C55" s="135"/>
      <c r="D55" s="136">
        <f>D42+D54</f>
        <v>708866</v>
      </c>
      <c r="E55" s="137">
        <f>E42+E54</f>
        <v>764582</v>
      </c>
      <c r="F55" s="138">
        <f>F42+F54</f>
        <v>695715</v>
      </c>
      <c r="G55" s="139">
        <f t="shared" si="1"/>
        <v>0.98144783358208743</v>
      </c>
      <c r="H55" s="95">
        <f t="shared" si="0"/>
        <v>0.90992856227324215</v>
      </c>
    </row>
    <row r="56" spans="1:8" ht="13" x14ac:dyDescent="0.25">
      <c r="A56" s="140"/>
      <c r="B56" s="141"/>
      <c r="C56" s="141"/>
      <c r="D56" s="142"/>
      <c r="E56" s="142"/>
      <c r="F56" s="142"/>
      <c r="G56" s="142"/>
      <c r="H56" s="142"/>
    </row>
    <row r="57" spans="1:8" ht="13" x14ac:dyDescent="0.3">
      <c r="A57" s="143"/>
      <c r="C57" s="144" t="s">
        <v>74</v>
      </c>
      <c r="D57" s="145">
        <v>676020</v>
      </c>
      <c r="E57" s="146"/>
      <c r="F57" s="146"/>
      <c r="G57" s="147"/>
      <c r="H57" s="147"/>
    </row>
    <row r="58" spans="1:8" ht="13" x14ac:dyDescent="0.3">
      <c r="A58" s="143"/>
      <c r="C58" s="144" t="s">
        <v>75</v>
      </c>
      <c r="D58" s="145">
        <v>556127</v>
      </c>
      <c r="E58" s="147"/>
      <c r="F58" s="147"/>
      <c r="G58" s="147"/>
      <c r="H58" s="147"/>
    </row>
    <row r="59" spans="1:8" ht="13" x14ac:dyDescent="0.3">
      <c r="A59" s="143"/>
      <c r="C59" s="144" t="s">
        <v>76</v>
      </c>
      <c r="D59" s="146">
        <f>D57-D58</f>
        <v>119893</v>
      </c>
      <c r="E59" s="147"/>
      <c r="F59" s="147"/>
      <c r="G59" s="147"/>
      <c r="H59" s="147"/>
    </row>
    <row r="60" spans="1:8" ht="13" x14ac:dyDescent="0.25">
      <c r="A60" s="143"/>
      <c r="D60" s="147"/>
      <c r="E60" s="147"/>
      <c r="F60" s="147"/>
      <c r="G60" s="147"/>
      <c r="H60" s="147"/>
    </row>
    <row r="61" spans="1:8" ht="13" x14ac:dyDescent="0.25">
      <c r="A61" s="143"/>
      <c r="D61" s="147"/>
      <c r="E61" s="147"/>
      <c r="F61" s="147"/>
      <c r="G61" s="147"/>
      <c r="H61" s="147"/>
    </row>
    <row r="62" spans="1:8" ht="14.15" customHeight="1" x14ac:dyDescent="0.35">
      <c r="A62" s="148"/>
      <c r="B62" s="148"/>
      <c r="C62" s="148"/>
      <c r="D62" s="149"/>
      <c r="E62" s="150"/>
      <c r="F62" s="151"/>
    </row>
    <row r="63" spans="1:8" ht="14.15" customHeight="1" x14ac:dyDescent="0.35">
      <c r="A63" s="148"/>
      <c r="B63" s="148"/>
      <c r="C63" s="148"/>
      <c r="D63" s="152"/>
      <c r="E63" s="152"/>
      <c r="G63" s="153"/>
      <c r="H63" s="153"/>
    </row>
    <row r="64" spans="1:8" ht="14.15" customHeight="1" x14ac:dyDescent="0.35">
      <c r="C64" s="148"/>
      <c r="D64" s="154"/>
      <c r="E64" s="154"/>
    </row>
    <row r="65" spans="3:4" ht="14.15" customHeight="1" x14ac:dyDescent="0.25"/>
    <row r="66" spans="3:4" ht="14.15" customHeight="1" x14ac:dyDescent="0.35">
      <c r="C66" s="148"/>
      <c r="D66" s="149"/>
    </row>
    <row r="67" spans="3:4" ht="14.15" customHeight="1" x14ac:dyDescent="0.35">
      <c r="C67" s="148"/>
      <c r="D67" s="152"/>
    </row>
    <row r="68" spans="3:4" ht="14.15" customHeight="1" x14ac:dyDescent="0.35">
      <c r="C68" s="148"/>
      <c r="D68" s="154"/>
    </row>
    <row r="69" spans="3:4" ht="14.15" customHeight="1" x14ac:dyDescent="0.25"/>
    <row r="70" spans="3:4" ht="14.15" customHeight="1" x14ac:dyDescent="0.35">
      <c r="C70" s="148"/>
      <c r="D70" s="149"/>
    </row>
    <row r="71" spans="3:4" ht="14.15" customHeight="1" x14ac:dyDescent="0.35">
      <c r="C71" s="148"/>
      <c r="D71" s="152"/>
    </row>
    <row r="72" spans="3:4" ht="14.15" customHeight="1" x14ac:dyDescent="0.35">
      <c r="C72" s="148"/>
      <c r="D72" s="154"/>
    </row>
    <row r="73" spans="3:4" ht="14.15" customHeight="1" x14ac:dyDescent="0.25"/>
    <row r="74" spans="3:4" ht="14.15" customHeight="1" x14ac:dyDescent="0.35">
      <c r="C74" s="148"/>
      <c r="D74" s="149"/>
    </row>
    <row r="75" spans="3:4" ht="14.15" customHeight="1" x14ac:dyDescent="0.35">
      <c r="C75" s="148"/>
      <c r="D75" s="152"/>
    </row>
    <row r="76" spans="3:4" ht="14.15" customHeight="1" x14ac:dyDescent="0.35">
      <c r="C76" s="148"/>
      <c r="D76" s="154"/>
    </row>
    <row r="77" spans="3:4" ht="14.15" customHeight="1" x14ac:dyDescent="0.25"/>
    <row r="78" spans="3:4" ht="14.15" customHeight="1" x14ac:dyDescent="0.35">
      <c r="C78" s="148"/>
      <c r="D78" s="149"/>
    </row>
    <row r="79" spans="3:4" ht="14.15" customHeight="1" x14ac:dyDescent="0.35">
      <c r="C79" s="148"/>
      <c r="D79" s="152"/>
    </row>
    <row r="80" spans="3:4" ht="14.15" customHeight="1" x14ac:dyDescent="0.35">
      <c r="C80" s="148"/>
      <c r="D80" s="154"/>
    </row>
    <row r="81" spans="3:4" ht="14.15" customHeight="1" x14ac:dyDescent="0.25"/>
    <row r="82" spans="3:4" ht="14.15" customHeight="1" x14ac:dyDescent="0.35">
      <c r="C82" s="148"/>
      <c r="D82" s="149"/>
    </row>
    <row r="83" spans="3:4" ht="14.15" customHeight="1" x14ac:dyDescent="0.35">
      <c r="C83" s="148"/>
      <c r="D83" s="152"/>
    </row>
    <row r="84" spans="3:4" ht="14.15" customHeight="1" x14ac:dyDescent="0.35">
      <c r="C84" s="148"/>
      <c r="D84" s="154"/>
    </row>
    <row r="85" spans="3:4" ht="14.15" customHeight="1" x14ac:dyDescent="0.25"/>
    <row r="86" spans="3:4" ht="14.15" customHeight="1" x14ac:dyDescent="0.25"/>
    <row r="87" spans="3:4" ht="14.15" customHeight="1" x14ac:dyDescent="0.25"/>
  </sheetData>
  <mergeCells count="4">
    <mergeCell ref="A2:D2"/>
    <mergeCell ref="E2:H2"/>
    <mergeCell ref="I42:J42"/>
    <mergeCell ref="B45:C45"/>
  </mergeCells>
  <pageMargins left="0.98425196850393704" right="0.23622047244094491" top="0.62992125984251968" bottom="0.47244094488188981" header="0.39370078740157483" footer="0.27559055118110237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Výdaje tab. č.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Jedlička Martin</cp:lastModifiedBy>
  <dcterms:created xsi:type="dcterms:W3CDTF">2025-06-11T11:39:50Z</dcterms:created>
  <dcterms:modified xsi:type="dcterms:W3CDTF">2025-06-11T11:40:04Z</dcterms:modified>
</cp:coreProperties>
</file>