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9525"/>
  </bookViews>
  <sheets>
    <sheet name="tab.16 zajišt. pohled." sheetId="1" r:id="rId1"/>
  </sheets>
  <externalReferences>
    <externalReference r:id="rId2"/>
    <externalReference r:id="rId3"/>
    <externalReference r:id="rId4"/>
  </externalReferences>
  <definedNames>
    <definedName name="dates">[1]číselník!$B$42:$C$54</definedName>
    <definedName name="joj">#REF!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B33" i="1" l="1"/>
  <c r="Q31" i="1"/>
  <c r="L31" i="1"/>
  <c r="E31" i="1"/>
  <c r="D31" i="1"/>
  <c r="B31" i="1" s="1"/>
  <c r="Q30" i="1"/>
  <c r="P30" i="1"/>
  <c r="L30" i="1"/>
  <c r="L29" i="1" s="1"/>
  <c r="K30" i="1"/>
  <c r="G30" i="1"/>
  <c r="E30" i="1" s="1"/>
  <c r="E29" i="1" s="1"/>
  <c r="D30" i="1"/>
  <c r="B30" i="1" s="1"/>
  <c r="B29" i="1" s="1"/>
  <c r="Q29" i="1"/>
  <c r="P29" i="1"/>
  <c r="O29" i="1"/>
  <c r="N29" i="1"/>
  <c r="M29" i="1"/>
  <c r="K29" i="1"/>
  <c r="J29" i="1"/>
  <c r="I29" i="1"/>
  <c r="H29" i="1"/>
  <c r="G29" i="1"/>
  <c r="F29" i="1"/>
  <c r="C29" i="1"/>
  <c r="Q28" i="1"/>
  <c r="L28" i="1"/>
  <c r="G28" i="1"/>
  <c r="E28" i="1" s="1"/>
  <c r="D28" i="1"/>
  <c r="B28" i="1" s="1"/>
  <c r="Q27" i="1"/>
  <c r="L27" i="1"/>
  <c r="G27" i="1"/>
  <c r="E27" i="1" s="1"/>
  <c r="E26" i="1" s="1"/>
  <c r="D27" i="1"/>
  <c r="B27" i="1" s="1"/>
  <c r="B26" i="1" s="1"/>
  <c r="Q26" i="1"/>
  <c r="P26" i="1"/>
  <c r="O26" i="1"/>
  <c r="N26" i="1"/>
  <c r="M26" i="1"/>
  <c r="L26" i="1"/>
  <c r="K26" i="1"/>
  <c r="J26" i="1"/>
  <c r="I26" i="1"/>
  <c r="H26" i="1"/>
  <c r="G26" i="1"/>
  <c r="F26" i="1"/>
  <c r="C26" i="1"/>
  <c r="Q25" i="1"/>
  <c r="L25" i="1"/>
  <c r="G25" i="1"/>
  <c r="E25" i="1" s="1"/>
  <c r="D25" i="1"/>
  <c r="B25" i="1" s="1"/>
  <c r="Q24" i="1"/>
  <c r="G24" i="1" s="1"/>
  <c r="K24" i="1"/>
  <c r="L24" i="1" s="1"/>
  <c r="P23" i="1"/>
  <c r="O23" i="1"/>
  <c r="N23" i="1"/>
  <c r="M23" i="1"/>
  <c r="J23" i="1"/>
  <c r="I23" i="1"/>
  <c r="H23" i="1"/>
  <c r="F23" i="1"/>
  <c r="C23" i="1"/>
  <c r="P22" i="1"/>
  <c r="O22" i="1"/>
  <c r="N22" i="1"/>
  <c r="M22" i="1"/>
  <c r="Q22" i="1" s="1"/>
  <c r="K22" i="1"/>
  <c r="J22" i="1"/>
  <c r="I22" i="1"/>
  <c r="H22" i="1"/>
  <c r="L22" i="1" s="1"/>
  <c r="Q21" i="1"/>
  <c r="L21" i="1"/>
  <c r="D21" i="1" s="1"/>
  <c r="B21" i="1" s="1"/>
  <c r="G21" i="1"/>
  <c r="E21" i="1"/>
  <c r="Q20" i="1"/>
  <c r="L20" i="1"/>
  <c r="D20" i="1" s="1"/>
  <c r="B20" i="1" s="1"/>
  <c r="G20" i="1"/>
  <c r="E20" i="1"/>
  <c r="Q19" i="1"/>
  <c r="L19" i="1"/>
  <c r="D19" i="1" s="1"/>
  <c r="B19" i="1" s="1"/>
  <c r="G19" i="1"/>
  <c r="E19" i="1"/>
  <c r="Q18" i="1"/>
  <c r="L18" i="1"/>
  <c r="D18" i="1" s="1"/>
  <c r="B18" i="1" s="1"/>
  <c r="G18" i="1"/>
  <c r="E18" i="1"/>
  <c r="Q17" i="1"/>
  <c r="L17" i="1"/>
  <c r="D17" i="1" s="1"/>
  <c r="B17" i="1" s="1"/>
  <c r="G17" i="1"/>
  <c r="E17" i="1"/>
  <c r="Q16" i="1"/>
  <c r="L16" i="1"/>
  <c r="D16" i="1" s="1"/>
  <c r="B16" i="1" s="1"/>
  <c r="G16" i="1"/>
  <c r="E16" i="1"/>
  <c r="Q15" i="1"/>
  <c r="L15" i="1"/>
  <c r="D15" i="1" s="1"/>
  <c r="B15" i="1" s="1"/>
  <c r="G15" i="1"/>
  <c r="E15" i="1"/>
  <c r="Q14" i="1"/>
  <c r="L14" i="1"/>
  <c r="D14" i="1" s="1"/>
  <c r="B14" i="1" s="1"/>
  <c r="G14" i="1"/>
  <c r="E14" i="1"/>
  <c r="Q13" i="1"/>
  <c r="L13" i="1"/>
  <c r="D13" i="1" s="1"/>
  <c r="B13" i="1" s="1"/>
  <c r="G13" i="1"/>
  <c r="E13" i="1"/>
  <c r="Q12" i="1"/>
  <c r="L12" i="1"/>
  <c r="D12" i="1" s="1"/>
  <c r="B12" i="1" s="1"/>
  <c r="G12" i="1"/>
  <c r="E12" i="1"/>
  <c r="Q11" i="1"/>
  <c r="L11" i="1"/>
  <c r="D11" i="1" s="1"/>
  <c r="G11" i="1"/>
  <c r="E11" i="1"/>
  <c r="E10" i="1" s="1"/>
  <c r="Q10" i="1"/>
  <c r="P10" i="1"/>
  <c r="O10" i="1"/>
  <c r="N10" i="1"/>
  <c r="M10" i="1"/>
  <c r="L10" i="1"/>
  <c r="K10" i="1"/>
  <c r="J10" i="1"/>
  <c r="I10" i="1"/>
  <c r="H10" i="1"/>
  <c r="G10" i="1"/>
  <c r="F10" i="1"/>
  <c r="C10" i="1"/>
  <c r="P8" i="1"/>
  <c r="O8" i="1"/>
  <c r="O32" i="1" s="1"/>
  <c r="N8" i="1"/>
  <c r="N32" i="1" s="1"/>
  <c r="M8" i="1"/>
  <c r="M32" i="1" s="1"/>
  <c r="K8" i="1"/>
  <c r="J8" i="1"/>
  <c r="J32" i="1" s="1"/>
  <c r="I8" i="1"/>
  <c r="I32" i="1" s="1"/>
  <c r="H8" i="1"/>
  <c r="H32" i="1" s="1"/>
  <c r="F8" i="1"/>
  <c r="F32" i="1" s="1"/>
  <c r="C8" i="1"/>
  <c r="C32" i="1" s="1"/>
  <c r="C34" i="1" s="1"/>
  <c r="L23" i="1" l="1"/>
  <c r="D24" i="1"/>
  <c r="B11" i="1"/>
  <c r="B10" i="1" s="1"/>
  <c r="B8" i="1" s="1"/>
  <c r="D10" i="1"/>
  <c r="L8" i="1"/>
  <c r="L32" i="1" s="1"/>
  <c r="D22" i="1"/>
  <c r="B22" i="1" s="1"/>
  <c r="G22" i="1"/>
  <c r="Q8" i="1"/>
  <c r="E24" i="1"/>
  <c r="E23" i="1" s="1"/>
  <c r="G23" i="1"/>
  <c r="K23" i="1"/>
  <c r="K32" i="1" s="1"/>
  <c r="Q23" i="1"/>
  <c r="D26" i="1"/>
  <c r="D29" i="1"/>
  <c r="B32" i="1" l="1"/>
  <c r="B34" i="1" s="1"/>
  <c r="Q32" i="1"/>
  <c r="D8" i="1"/>
  <c r="B24" i="1"/>
  <c r="B23" i="1" s="1"/>
  <c r="D23" i="1"/>
  <c r="E22" i="1"/>
  <c r="E8" i="1" s="1"/>
  <c r="E32" i="1" s="1"/>
  <c r="G8" i="1"/>
  <c r="G32" i="1" s="1"/>
  <c r="D32" i="1" l="1"/>
  <c r="D34" i="1" s="1"/>
</calcChain>
</file>

<file path=xl/sharedStrings.xml><?xml version="1.0" encoding="utf-8"?>
<sst xmlns="http://schemas.openxmlformats.org/spreadsheetml/2006/main" count="76" uniqueCount="43">
  <si>
    <t>tabulka č. 16</t>
  </si>
  <si>
    <t>PŘEHLED O ZAJIŠTĚNOSTI POHLEDÁVEK MĚSTSKÉHO OBVODU V SAMOSTATNÉ PŮSOBNOSTI - CELKEM KE DNI 31. 12. 2014</t>
  </si>
  <si>
    <t xml:space="preserve"> Druh pohledávky/zajištění pohledávky</t>
  </si>
  <si>
    <t>Pohledávky v tis. Kč k 31.12.2014</t>
  </si>
  <si>
    <t>Počet dlužníků k 31.12. 2014</t>
  </si>
  <si>
    <t>Pohledávky po lhůtě splatnosti v tis. Kč</t>
  </si>
  <si>
    <t>Počet dlužníků  po lhůtě splatnosti</t>
  </si>
  <si>
    <t>CELKEM</t>
  </si>
  <si>
    <t>Z toho do lhůty splatnosti</t>
  </si>
  <si>
    <t>Z toho po lhůtě splatnosti</t>
  </si>
  <si>
    <t>Celkem</t>
  </si>
  <si>
    <t>do 90 dnů</t>
  </si>
  <si>
    <t>do 180 dnů</t>
  </si>
  <si>
    <t>do 360 dnů</t>
  </si>
  <si>
    <t xml:space="preserve">nad 360 dnů </t>
  </si>
  <si>
    <r>
      <t xml:space="preserve">A. Základní dluh (jistina) celkem                                            </t>
    </r>
    <r>
      <rPr>
        <sz val="11"/>
        <rFont val="Times New Roman"/>
        <family val="1"/>
      </rPr>
      <t>(bez popl.a úroků z prodl. a sml.pokut)</t>
    </r>
  </si>
  <si>
    <t xml:space="preserve">     z toho</t>
  </si>
  <si>
    <t>1. Pohledávky zajištěné  - základní dluh</t>
  </si>
  <si>
    <t xml:space="preserve">  - podána žaloba k příslušnému soudu</t>
  </si>
  <si>
    <t xml:space="preserve">  - exekuční titul (PR, rozsudek, notářs.zápis)</t>
  </si>
  <si>
    <t xml:space="preserve">  - podán návrh na výkon rozhodnutí/exekuce</t>
  </si>
  <si>
    <t xml:space="preserve">  - probíhá výkon rozhodnutí/exekuce</t>
  </si>
  <si>
    <t xml:space="preserve">  - uzavřena dohoda o splátkách dluhu </t>
  </si>
  <si>
    <t xml:space="preserve">  - uznání dluhu co do důvodu a výše</t>
  </si>
  <si>
    <t xml:space="preserve">  - přihláška do konkurzu </t>
  </si>
  <si>
    <t xml:space="preserve">  - přihláška do likvidace</t>
  </si>
  <si>
    <t xml:space="preserve">  - přihláška do insolvenčního řízení</t>
  </si>
  <si>
    <t xml:space="preserve">  - přihláška do dědického řízení</t>
  </si>
  <si>
    <t xml:space="preserve">  - návrh na odpis</t>
  </si>
  <si>
    <t>2. Pohledávky nezajištěné - základní dluh</t>
  </si>
  <si>
    <t>B. Poplatky z prodlení celkem</t>
  </si>
  <si>
    <t xml:space="preserve">1. Poplatky z prodlení zajištěné </t>
  </si>
  <si>
    <t>2. Poplatky z prodlení nezajištěné</t>
  </si>
  <si>
    <t xml:space="preserve">C. Úroky z prodlení celkem </t>
  </si>
  <si>
    <t xml:space="preserve">1. Úroky z prodlení - zajištěné </t>
  </si>
  <si>
    <t xml:space="preserve">2. Úroky z prodlení - nezajištěné </t>
  </si>
  <si>
    <t>D. Smluvní pokuty celkem</t>
  </si>
  <si>
    <t xml:space="preserve">1. Smluvní pokuty - zajištěné </t>
  </si>
  <si>
    <t xml:space="preserve">2. Smluvní pokuty - nezajištěné </t>
  </si>
  <si>
    <r>
      <t xml:space="preserve">CELKEM                                                          </t>
    </r>
    <r>
      <rPr>
        <b/>
        <sz val="10"/>
        <rFont val="Times New Roman"/>
        <family val="1"/>
        <charset val="238"/>
      </rPr>
      <t>(vč. popl. a úroků z prodl. a smluv.pokut)</t>
    </r>
  </si>
  <si>
    <t>Přeplatky celkem</t>
  </si>
  <si>
    <t>x</t>
  </si>
  <si>
    <t>CELKEM  - stav dle účetní evidence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</si>
</sst>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1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6" fillId="13" borderId="0" applyNumberFormat="0" applyBorder="0" applyAlignment="0" applyProtection="0"/>
    <xf numFmtId="0" fontId="17" fillId="30" borderId="16" applyNumberFormat="0" applyAlignment="0" applyProtection="0"/>
    <xf numFmtId="0" fontId="18" fillId="0" borderId="0" applyNumberFormat="0" applyFill="0" applyBorder="0" applyAlignment="0" applyProtection="0"/>
    <xf numFmtId="0" fontId="19" fillId="14" borderId="0" applyNumberFormat="0" applyBorder="0" applyAlignment="0" applyProtection="0"/>
    <xf numFmtId="0" fontId="20" fillId="0" borderId="17" applyNumberFormat="0" applyFill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23" fillId="31" borderId="20" applyNumberFormat="0" applyAlignment="0" applyProtection="0"/>
    <xf numFmtId="0" fontId="24" fillId="17" borderId="16" applyNumberFormat="0" applyAlignment="0" applyProtection="0"/>
    <xf numFmtId="0" fontId="25" fillId="0" borderId="21" applyNumberFormat="0" applyFill="0" applyAlignment="0" applyProtection="0"/>
    <xf numFmtId="0" fontId="26" fillId="32" borderId="0" applyNumberFormat="0" applyBorder="0" applyAlignment="0" applyProtection="0"/>
    <xf numFmtId="0" fontId="4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4" fillId="33" borderId="22" applyNumberFormat="0" applyFont="0" applyAlignment="0" applyProtection="0"/>
    <xf numFmtId="0" fontId="28" fillId="30" borderId="23" applyNumberFormat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4" applyNumberFormat="0" applyFill="0" applyAlignment="0" applyProtection="0"/>
    <xf numFmtId="0" fontId="31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1"/>
    <xf numFmtId="3" fontId="1" fillId="0" borderId="0" xfId="1" applyNumberFormat="1"/>
    <xf numFmtId="0" fontId="2" fillId="0" borderId="0" xfId="1" applyFont="1" applyAlignment="1">
      <alignment horizontal="right"/>
    </xf>
    <xf numFmtId="0" fontId="3" fillId="2" borderId="0" xfId="1" applyFont="1" applyFill="1" applyAlignment="1"/>
    <xf numFmtId="0" fontId="1" fillId="0" borderId="0" xfId="1" applyAlignment="1"/>
    <xf numFmtId="0" fontId="4" fillId="0" borderId="0" xfId="1" applyFont="1" applyFill="1"/>
    <xf numFmtId="0" fontId="5" fillId="0" borderId="0" xfId="1" applyFont="1"/>
    <xf numFmtId="3" fontId="6" fillId="0" borderId="0" xfId="1" applyNumberFormat="1" applyFont="1" applyAlignment="1"/>
    <xf numFmtId="1" fontId="6" fillId="0" borderId="0" xfId="1" applyNumberFormat="1" applyFont="1" applyAlignment="1"/>
    <xf numFmtId="3" fontId="1" fillId="0" borderId="0" xfId="1" applyNumberFormat="1" applyAlignment="1"/>
    <xf numFmtId="1" fontId="1" fillId="0" borderId="0" xfId="1" applyNumberFormat="1" applyAlignment="1"/>
    <xf numFmtId="0" fontId="6" fillId="0" borderId="1" xfId="1" applyFont="1" applyBorder="1" applyAlignment="1">
      <alignment horizontal="center" vertical="center"/>
    </xf>
    <xf numFmtId="3" fontId="7" fillId="0" borderId="2" xfId="1" applyNumberFormat="1" applyFont="1" applyBorder="1" applyAlignment="1">
      <alignment horizontal="center" vertical="center"/>
    </xf>
    <xf numFmtId="3" fontId="7" fillId="0" borderId="3" xfId="1" applyNumberFormat="1" applyFont="1" applyBorder="1" applyAlignment="1">
      <alignment horizontal="center" vertical="center"/>
    </xf>
    <xf numFmtId="3" fontId="7" fillId="0" borderId="4" xfId="1" applyNumberFormat="1" applyFont="1" applyBorder="1" applyAlignment="1">
      <alignment horizontal="center" vertical="center"/>
    </xf>
    <xf numFmtId="1" fontId="8" fillId="0" borderId="2" xfId="1" applyNumberFormat="1" applyFont="1" applyBorder="1" applyAlignment="1">
      <alignment horizontal="center" vertical="center"/>
    </xf>
    <xf numFmtId="1" fontId="1" fillId="0" borderId="3" xfId="1" applyNumberFormat="1" applyBorder="1" applyAlignment="1">
      <alignment horizontal="center" vertical="center"/>
    </xf>
    <xf numFmtId="1" fontId="1" fillId="0" borderId="4" xfId="1" applyNumberFormat="1" applyBorder="1" applyAlignment="1">
      <alignment horizontal="center" vertical="center"/>
    </xf>
    <xf numFmtId="3" fontId="8" fillId="0" borderId="5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3" fontId="8" fillId="0" borderId="4" xfId="1" applyNumberFormat="1" applyFont="1" applyBorder="1" applyAlignment="1">
      <alignment horizontal="center" vertical="center"/>
    </xf>
    <xf numFmtId="1" fontId="8" fillId="0" borderId="3" xfId="1" applyNumberFormat="1" applyFont="1" applyBorder="1" applyAlignment="1">
      <alignment horizontal="center" vertical="center"/>
    </xf>
    <xf numFmtId="1" fontId="8" fillId="0" borderId="4" xfId="1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3" fontId="8" fillId="0" borderId="7" xfId="1" applyNumberFormat="1" applyFont="1" applyBorder="1" applyAlignment="1">
      <alignment horizontal="center" vertical="center" wrapText="1"/>
    </xf>
    <xf numFmtId="3" fontId="8" fillId="0" borderId="8" xfId="1" applyNumberFormat="1" applyFont="1" applyBorder="1" applyAlignment="1">
      <alignment horizontal="center" vertical="center" wrapText="1"/>
    </xf>
    <xf numFmtId="3" fontId="8" fillId="0" borderId="9" xfId="1" applyNumberFormat="1" applyFont="1" applyBorder="1" applyAlignment="1">
      <alignment horizontal="center" vertical="center" wrapText="1"/>
    </xf>
    <xf numFmtId="1" fontId="6" fillId="0" borderId="7" xfId="1" applyNumberFormat="1" applyFont="1" applyBorder="1" applyAlignment="1">
      <alignment horizontal="center" vertical="center"/>
    </xf>
    <xf numFmtId="1" fontId="8" fillId="0" borderId="8" xfId="1" applyNumberFormat="1" applyFont="1" applyBorder="1" applyAlignment="1">
      <alignment horizontal="center" vertical="center" wrapText="1"/>
    </xf>
    <xf numFmtId="1" fontId="8" fillId="0" borderId="9" xfId="1" applyNumberFormat="1" applyFont="1" applyBorder="1" applyAlignment="1">
      <alignment horizontal="center" vertical="center" wrapText="1"/>
    </xf>
    <xf numFmtId="3" fontId="7" fillId="0" borderId="10" xfId="1" applyNumberFormat="1" applyFont="1" applyBorder="1" applyAlignment="1">
      <alignment horizontal="center" vertical="center" wrapText="1"/>
    </xf>
    <xf numFmtId="3" fontId="7" fillId="0" borderId="8" xfId="1" applyNumberFormat="1" applyFont="1" applyBorder="1" applyAlignment="1">
      <alignment horizontal="center" vertical="center" wrapText="1"/>
    </xf>
    <xf numFmtId="1" fontId="7" fillId="0" borderId="7" xfId="1" applyNumberFormat="1" applyFont="1" applyBorder="1" applyAlignment="1">
      <alignment horizontal="center" vertical="center" wrapText="1"/>
    </xf>
    <xf numFmtId="1" fontId="7" fillId="0" borderId="8" xfId="1" applyNumberFormat="1" applyFont="1" applyBorder="1" applyAlignment="1">
      <alignment horizontal="center" vertical="center" wrapText="1"/>
    </xf>
    <xf numFmtId="0" fontId="5" fillId="3" borderId="6" xfId="1" applyFont="1" applyFill="1" applyBorder="1" applyAlignment="1">
      <alignment wrapText="1"/>
    </xf>
    <xf numFmtId="3" fontId="6" fillId="3" borderId="7" xfId="1" applyNumberFormat="1" applyFont="1" applyFill="1" applyBorder="1" applyAlignment="1">
      <alignment wrapText="1"/>
    </xf>
    <xf numFmtId="3" fontId="6" fillId="3" borderId="8" xfId="1" applyNumberFormat="1" applyFont="1" applyFill="1" applyBorder="1" applyAlignment="1">
      <alignment wrapText="1"/>
    </xf>
    <xf numFmtId="3" fontId="6" fillId="3" borderId="9" xfId="1" applyNumberFormat="1" applyFont="1" applyFill="1" applyBorder="1" applyAlignment="1">
      <alignment wrapText="1"/>
    </xf>
    <xf numFmtId="3" fontId="6" fillId="3" borderId="10" xfId="1" applyNumberFormat="1" applyFont="1" applyFill="1" applyBorder="1" applyAlignment="1">
      <alignment wrapText="1"/>
    </xf>
    <xf numFmtId="0" fontId="5" fillId="4" borderId="6" xfId="1" applyFont="1" applyFill="1" applyBorder="1" applyAlignment="1">
      <alignment wrapText="1"/>
    </xf>
    <xf numFmtId="3" fontId="6" fillId="4" borderId="7" xfId="1" applyNumberFormat="1" applyFont="1" applyFill="1" applyBorder="1" applyAlignment="1">
      <alignment wrapText="1"/>
    </xf>
    <xf numFmtId="3" fontId="6" fillId="4" borderId="8" xfId="1" applyNumberFormat="1" applyFont="1" applyFill="1" applyBorder="1" applyAlignment="1">
      <alignment wrapText="1"/>
    </xf>
    <xf numFmtId="3" fontId="6" fillId="4" borderId="9" xfId="1" applyNumberFormat="1" applyFont="1" applyFill="1" applyBorder="1" applyAlignment="1">
      <alignment wrapText="1"/>
    </xf>
    <xf numFmtId="3" fontId="6" fillId="4" borderId="10" xfId="1" applyNumberFormat="1" applyFont="1" applyFill="1" applyBorder="1" applyAlignment="1">
      <alignment wrapText="1"/>
    </xf>
    <xf numFmtId="0" fontId="1" fillId="4" borderId="0" xfId="1" applyFill="1"/>
    <xf numFmtId="49" fontId="6" fillId="5" borderId="6" xfId="1" applyNumberFormat="1" applyFont="1" applyFill="1" applyBorder="1"/>
    <xf numFmtId="3" fontId="6" fillId="5" borderId="7" xfId="1" applyNumberFormat="1" applyFont="1" applyFill="1" applyBorder="1" applyAlignment="1"/>
    <xf numFmtId="3" fontId="6" fillId="5" borderId="8" xfId="1" applyNumberFormat="1" applyFont="1" applyFill="1" applyBorder="1" applyAlignment="1"/>
    <xf numFmtId="3" fontId="6" fillId="5" borderId="9" xfId="1" applyNumberFormat="1" applyFont="1" applyFill="1" applyBorder="1" applyAlignment="1"/>
    <xf numFmtId="3" fontId="6" fillId="2" borderId="9" xfId="1" applyNumberFormat="1" applyFont="1" applyFill="1" applyBorder="1" applyAlignment="1"/>
    <xf numFmtId="3" fontId="6" fillId="5" borderId="10" xfId="1" applyNumberFormat="1" applyFont="1" applyFill="1" applyBorder="1" applyAlignment="1"/>
    <xf numFmtId="0" fontId="6" fillId="0" borderId="6" xfId="1" applyFont="1" applyBorder="1"/>
    <xf numFmtId="3" fontId="6" fillId="0" borderId="7" xfId="1" applyNumberFormat="1" applyFont="1" applyBorder="1" applyAlignment="1"/>
    <xf numFmtId="3" fontId="6" fillId="0" borderId="8" xfId="1" applyNumberFormat="1" applyFont="1" applyBorder="1" applyAlignment="1"/>
    <xf numFmtId="3" fontId="6" fillId="0" borderId="9" xfId="1" applyNumberFormat="1" applyFont="1" applyBorder="1" applyAlignment="1"/>
    <xf numFmtId="3" fontId="6" fillId="0" borderId="10" xfId="1" applyNumberFormat="1" applyFont="1" applyBorder="1" applyAlignment="1"/>
    <xf numFmtId="3" fontId="6" fillId="2" borderId="7" xfId="1" applyNumberFormat="1" applyFont="1" applyFill="1" applyBorder="1" applyAlignment="1"/>
    <xf numFmtId="49" fontId="9" fillId="6" borderId="6" xfId="1" applyNumberFormat="1" applyFont="1" applyFill="1" applyBorder="1"/>
    <xf numFmtId="3" fontId="6" fillId="6" borderId="7" xfId="1" applyNumberFormat="1" applyFont="1" applyFill="1" applyBorder="1" applyAlignment="1"/>
    <xf numFmtId="3" fontId="6" fillId="6" borderId="8" xfId="1" applyNumberFormat="1" applyFont="1" applyFill="1" applyBorder="1" applyAlignment="1"/>
    <xf numFmtId="3" fontId="6" fillId="6" borderId="9" xfId="1" applyNumberFormat="1" applyFont="1" applyFill="1" applyBorder="1" applyAlignment="1"/>
    <xf numFmtId="3" fontId="6" fillId="6" borderId="10" xfId="1" applyNumberFormat="1" applyFont="1" applyFill="1" applyBorder="1" applyAlignment="1"/>
    <xf numFmtId="0" fontId="6" fillId="7" borderId="6" xfId="1" applyFont="1" applyFill="1" applyBorder="1"/>
    <xf numFmtId="3" fontId="6" fillId="7" borderId="7" xfId="1" applyNumberFormat="1" applyFont="1" applyFill="1" applyBorder="1" applyAlignment="1"/>
    <xf numFmtId="3" fontId="6" fillId="7" borderId="9" xfId="1" applyNumberFormat="1" applyFont="1" applyFill="1" applyBorder="1" applyAlignment="1"/>
    <xf numFmtId="3" fontId="6" fillId="7" borderId="8" xfId="1" applyNumberFormat="1" applyFont="1" applyFill="1" applyBorder="1" applyAlignment="1"/>
    <xf numFmtId="49" fontId="6" fillId="7" borderId="6" xfId="1" applyNumberFormat="1" applyFont="1" applyFill="1" applyBorder="1"/>
    <xf numFmtId="3" fontId="6" fillId="0" borderId="8" xfId="1" applyNumberFormat="1" applyFont="1" applyFill="1" applyBorder="1" applyAlignment="1"/>
    <xf numFmtId="0" fontId="10" fillId="8" borderId="6" xfId="1" applyFont="1" applyFill="1" applyBorder="1"/>
    <xf numFmtId="3" fontId="6" fillId="8" borderId="7" xfId="1" applyNumberFormat="1" applyFont="1" applyFill="1" applyBorder="1" applyAlignment="1"/>
    <xf numFmtId="3" fontId="6" fillId="8" borderId="8" xfId="1" applyNumberFormat="1" applyFont="1" applyFill="1" applyBorder="1" applyAlignment="1"/>
    <xf numFmtId="3" fontId="6" fillId="8" borderId="9" xfId="1" applyNumberFormat="1" applyFont="1" applyFill="1" applyBorder="1" applyAlignment="1"/>
    <xf numFmtId="3" fontId="6" fillId="8" borderId="10" xfId="1" applyNumberFormat="1" applyFont="1" applyFill="1" applyBorder="1" applyAlignment="1"/>
    <xf numFmtId="0" fontId="11" fillId="0" borderId="0" xfId="1" applyFont="1"/>
    <xf numFmtId="0" fontId="4" fillId="7" borderId="6" xfId="1" applyFont="1" applyFill="1" applyBorder="1"/>
    <xf numFmtId="3" fontId="6" fillId="7" borderId="10" xfId="1" applyNumberFormat="1" applyFont="1" applyFill="1" applyBorder="1" applyAlignment="1"/>
    <xf numFmtId="0" fontId="12" fillId="9" borderId="6" xfId="1" applyFont="1" applyFill="1" applyBorder="1"/>
    <xf numFmtId="3" fontId="6" fillId="9" borderId="7" xfId="1" applyNumberFormat="1" applyFont="1" applyFill="1" applyBorder="1" applyAlignment="1"/>
    <xf numFmtId="3" fontId="6" fillId="9" borderId="8" xfId="1" applyNumberFormat="1" applyFont="1" applyFill="1" applyBorder="1" applyAlignment="1"/>
    <xf numFmtId="3" fontId="6" fillId="9" borderId="9" xfId="1" applyNumberFormat="1" applyFont="1" applyFill="1" applyBorder="1" applyAlignment="1"/>
    <xf numFmtId="3" fontId="6" fillId="9" borderId="10" xfId="1" applyNumberFormat="1" applyFont="1" applyFill="1" applyBorder="1" applyAlignment="1"/>
    <xf numFmtId="0" fontId="5" fillId="10" borderId="6" xfId="1" applyFont="1" applyFill="1" applyBorder="1" applyAlignment="1">
      <alignment wrapText="1"/>
    </xf>
    <xf numFmtId="3" fontId="5" fillId="10" borderId="7" xfId="1" applyNumberFormat="1" applyFont="1" applyFill="1" applyBorder="1" applyAlignment="1"/>
    <xf numFmtId="3" fontId="5" fillId="10" borderId="8" xfId="1" applyNumberFormat="1" applyFont="1" applyFill="1" applyBorder="1" applyAlignment="1"/>
    <xf numFmtId="3" fontId="5" fillId="10" borderId="9" xfId="1" applyNumberFormat="1" applyFont="1" applyFill="1" applyBorder="1" applyAlignment="1"/>
    <xf numFmtId="3" fontId="5" fillId="10" borderId="10" xfId="1" applyNumberFormat="1" applyFont="1" applyFill="1" applyBorder="1" applyAlignment="1"/>
    <xf numFmtId="0" fontId="2" fillId="0" borderId="0" xfId="1" applyFont="1" applyFill="1"/>
    <xf numFmtId="0" fontId="12" fillId="11" borderId="6" xfId="1" applyFont="1" applyFill="1" applyBorder="1"/>
    <xf numFmtId="3" fontId="5" fillId="11" borderId="7" xfId="1" applyNumberFormat="1" applyFont="1" applyFill="1" applyBorder="1" applyAlignment="1"/>
    <xf numFmtId="3" fontId="6" fillId="11" borderId="8" xfId="1" applyNumberFormat="1" applyFont="1" applyFill="1" applyBorder="1" applyAlignment="1"/>
    <xf numFmtId="3" fontId="5" fillId="11" borderId="9" xfId="1" applyNumberFormat="1" applyFont="1" applyFill="1" applyBorder="1" applyAlignment="1"/>
    <xf numFmtId="3" fontId="6" fillId="11" borderId="7" xfId="1" applyNumberFormat="1" applyFont="1" applyFill="1" applyBorder="1" applyAlignment="1">
      <alignment horizontal="center"/>
    </xf>
    <xf numFmtId="3" fontId="6" fillId="11" borderId="8" xfId="1" applyNumberFormat="1" applyFont="1" applyFill="1" applyBorder="1" applyAlignment="1">
      <alignment horizontal="center"/>
    </xf>
    <xf numFmtId="3" fontId="6" fillId="11" borderId="9" xfId="1" applyNumberFormat="1" applyFont="1" applyFill="1" applyBorder="1" applyAlignment="1">
      <alignment horizontal="center"/>
    </xf>
    <xf numFmtId="3" fontId="6" fillId="11" borderId="10" xfId="1" applyNumberFormat="1" applyFont="1" applyFill="1" applyBorder="1" applyAlignment="1">
      <alignment horizontal="center"/>
    </xf>
    <xf numFmtId="0" fontId="2" fillId="0" borderId="0" xfId="1" applyFont="1"/>
    <xf numFmtId="0" fontId="5" fillId="10" borderId="11" xfId="1" applyFont="1" applyFill="1" applyBorder="1" applyAlignment="1">
      <alignment wrapText="1"/>
    </xf>
    <xf numFmtId="3" fontId="5" fillId="10" borderId="12" xfId="1" applyNumberFormat="1" applyFont="1" applyFill="1" applyBorder="1" applyAlignment="1"/>
    <xf numFmtId="3" fontId="5" fillId="10" borderId="13" xfId="1" applyNumberFormat="1" applyFont="1" applyFill="1" applyBorder="1" applyAlignment="1"/>
    <xf numFmtId="3" fontId="5" fillId="10" borderId="14" xfId="1" applyNumberFormat="1" applyFont="1" applyFill="1" applyBorder="1" applyAlignment="1"/>
    <xf numFmtId="3" fontId="6" fillId="10" borderId="12" xfId="1" applyNumberFormat="1" applyFont="1" applyFill="1" applyBorder="1" applyAlignment="1">
      <alignment horizontal="center"/>
    </xf>
    <xf numFmtId="3" fontId="6" fillId="10" borderId="13" xfId="1" applyNumberFormat="1" applyFont="1" applyFill="1" applyBorder="1" applyAlignment="1">
      <alignment horizontal="center"/>
    </xf>
    <xf numFmtId="3" fontId="6" fillId="10" borderId="14" xfId="1" applyNumberFormat="1" applyFont="1" applyFill="1" applyBorder="1" applyAlignment="1">
      <alignment horizontal="center"/>
    </xf>
    <xf numFmtId="3" fontId="6" fillId="10" borderId="15" xfId="1" applyNumberFormat="1" applyFont="1" applyFill="1" applyBorder="1" applyAlignment="1">
      <alignment horizontal="center"/>
    </xf>
    <xf numFmtId="0" fontId="1" fillId="0" borderId="0" xfId="1" applyFill="1"/>
  </cellXfs>
  <cellStyles count="5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Check Cell" xfId="34"/>
    <cellStyle name="Input" xfId="35"/>
    <cellStyle name="Linked Cell" xfId="36"/>
    <cellStyle name="Neutral" xfId="37"/>
    <cellStyle name="Normální" xfId="0" builtinId="0"/>
    <cellStyle name="normální 2" xfId="38"/>
    <cellStyle name="Normální 3" xfId="39"/>
    <cellStyle name="Normální 3 2" xfId="1"/>
    <cellStyle name="Normální 4" xfId="40"/>
    <cellStyle name="Normální 4 2" xfId="41"/>
    <cellStyle name="Normální 5" xfId="42"/>
    <cellStyle name="Normální 6" xfId="43"/>
    <cellStyle name="Note" xfId="44"/>
    <cellStyle name="Output" xfId="45"/>
    <cellStyle name="Procenta 2" xfId="46"/>
    <cellStyle name="Procenta 2 2" xfId="47"/>
    <cellStyle name="Procenta 3" xfId="48"/>
    <cellStyle name="Title" xfId="49"/>
    <cellStyle name="Total" xfId="50"/>
    <cellStyle name="Warning Text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larcikovave/Desktop/Documents/2013/Hospoda&#345;en&#237;%20%20I.%20pololet&#2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loha%20&#269;.%201%20Z&#218;%202014%20zast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íjmy tab.č. 4a"/>
      <sheetName val="Výdaje odpa tab.č.4b"/>
      <sheetName val="Kap.výdaje tab.č.4c"/>
      <sheetName val="Kapitálové výdaje tab.č.5"/>
      <sheetName val="Výsledek hosp. PO tab. č. 6 "/>
      <sheetName val="Graf1"/>
      <sheetName val="Graf 2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Transfery tab. č.3a"/>
      <sheetName val="Příjmy dle ORJ tab. č. 4a"/>
      <sheetName val="Běžné výd. dle ODPA tab. č. 4 b"/>
      <sheetName val="Kapitálové výdaje tab. č. 4c"/>
      <sheetName val="Kap. výdaje tab.č.5"/>
      <sheetName val="Příjmy a výdaje DBF tab. č. 6"/>
      <sheetName val="Rejstřík RO tab. č. 7"/>
      <sheetName val="Fin. vypořádání tab. č. 8"/>
      <sheetName val="Výsledek hosp. PO tab. č.9"/>
      <sheetName val="Maj.-přír.,úbytky tab.č.10"/>
      <sheetName val="vyb. ukazetele tab. č. 11"/>
      <sheetName val="rozvaha ve zkr. roz. tab.č 12"/>
      <sheetName val="závazky 2014 tab. 13 "/>
      <sheetName val="tab. č. 14 pohledávky"/>
      <sheetName val="tab č.15 zajišt. pohled.celk "/>
      <sheetName val="tab.16 zajišt. pohled."/>
      <sheetName val="tab.č.17 zajišt. pohled-PP"/>
      <sheetName val="Graf1"/>
      <sheetName val="Graf 2"/>
      <sheetName val="Graf3"/>
      <sheetName val="Graf 4"/>
      <sheetName val="Graf 5"/>
      <sheetName val="Zkratky "/>
      <sheetName val="seznam OR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Q34"/>
  <sheetViews>
    <sheetView tabSelected="1" topLeftCell="A16" workbookViewId="0">
      <selection activeCell="A26" sqref="A26:Q26"/>
    </sheetView>
  </sheetViews>
  <sheetFormatPr defaultRowHeight="15" x14ac:dyDescent="0.25"/>
  <cols>
    <col min="1" max="1" width="39.140625" style="1" customWidth="1"/>
    <col min="2" max="3" width="12.5703125" style="1" customWidth="1"/>
    <col min="4" max="4" width="12.5703125" style="2" customWidth="1"/>
    <col min="5" max="7" width="9.140625" style="1"/>
    <col min="8" max="12" width="12.5703125" style="2" customWidth="1"/>
    <col min="13" max="20" width="9.140625" style="1"/>
    <col min="21" max="21" width="14.140625" style="1" customWidth="1"/>
    <col min="22" max="16384" width="9.140625" style="1"/>
  </cols>
  <sheetData>
    <row r="2" spans="1:17" x14ac:dyDescent="0.25">
      <c r="N2" s="3" t="s">
        <v>0</v>
      </c>
      <c r="O2" s="3"/>
      <c r="P2" s="3"/>
      <c r="Q2" s="3"/>
    </row>
    <row r="3" spans="1:17" x14ac:dyDescent="0.25">
      <c r="C3" s="2"/>
    </row>
    <row r="4" spans="1:17" s="6" customFormat="1" ht="20.25" customHeight="1" x14ac:dyDescent="0.25">
      <c r="A4" s="4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9.5" customHeight="1" thickBot="1" x14ac:dyDescent="0.3">
      <c r="A5" s="7"/>
      <c r="B5" s="8"/>
      <c r="C5" s="8"/>
      <c r="D5" s="8"/>
      <c r="E5" s="9"/>
      <c r="F5" s="9"/>
      <c r="G5" s="9"/>
      <c r="H5" s="8"/>
      <c r="I5" s="8"/>
      <c r="J5" s="8"/>
      <c r="K5" s="8"/>
      <c r="L5" s="10"/>
      <c r="M5" s="9"/>
      <c r="N5" s="9"/>
      <c r="O5" s="9"/>
      <c r="P5" s="9"/>
      <c r="Q5" s="11"/>
    </row>
    <row r="6" spans="1:17" ht="21" customHeight="1" x14ac:dyDescent="0.25">
      <c r="A6" s="12" t="s">
        <v>2</v>
      </c>
      <c r="B6" s="13" t="s">
        <v>3</v>
      </c>
      <c r="C6" s="14"/>
      <c r="D6" s="15"/>
      <c r="E6" s="16" t="s">
        <v>4</v>
      </c>
      <c r="F6" s="17"/>
      <c r="G6" s="18"/>
      <c r="H6" s="19" t="s">
        <v>5</v>
      </c>
      <c r="I6" s="20"/>
      <c r="J6" s="20"/>
      <c r="K6" s="20"/>
      <c r="L6" s="21"/>
      <c r="M6" s="16" t="s">
        <v>6</v>
      </c>
      <c r="N6" s="22"/>
      <c r="O6" s="22"/>
      <c r="P6" s="22"/>
      <c r="Q6" s="23"/>
    </row>
    <row r="7" spans="1:17" ht="38.25" x14ac:dyDescent="0.25">
      <c r="A7" s="24"/>
      <c r="B7" s="25" t="s">
        <v>7</v>
      </c>
      <c r="C7" s="26" t="s">
        <v>8</v>
      </c>
      <c r="D7" s="27" t="s">
        <v>9</v>
      </c>
      <c r="E7" s="28" t="s">
        <v>10</v>
      </c>
      <c r="F7" s="29" t="s">
        <v>8</v>
      </c>
      <c r="G7" s="30" t="s">
        <v>9</v>
      </c>
      <c r="H7" s="31" t="s">
        <v>11</v>
      </c>
      <c r="I7" s="32" t="s">
        <v>12</v>
      </c>
      <c r="J7" s="32" t="s">
        <v>13</v>
      </c>
      <c r="K7" s="32" t="s">
        <v>14</v>
      </c>
      <c r="L7" s="27" t="s">
        <v>7</v>
      </c>
      <c r="M7" s="33" t="s">
        <v>11</v>
      </c>
      <c r="N7" s="34" t="s">
        <v>12</v>
      </c>
      <c r="O7" s="34" t="s">
        <v>13</v>
      </c>
      <c r="P7" s="34" t="s">
        <v>14</v>
      </c>
      <c r="Q7" s="30" t="s">
        <v>7</v>
      </c>
    </row>
    <row r="8" spans="1:17" ht="30.75" customHeight="1" x14ac:dyDescent="0.25">
      <c r="A8" s="35" t="s">
        <v>15</v>
      </c>
      <c r="B8" s="36">
        <f>B10+B22</f>
        <v>120457</v>
      </c>
      <c r="C8" s="37">
        <f>C10+C22</f>
        <v>47557</v>
      </c>
      <c r="D8" s="38">
        <f>D10+D22</f>
        <v>72900</v>
      </c>
      <c r="E8" s="36">
        <f>E10+E22</f>
        <v>2732</v>
      </c>
      <c r="F8" s="37">
        <f t="shared" ref="F8:Q8" si="0">F10+F22</f>
        <v>829</v>
      </c>
      <c r="G8" s="38">
        <f t="shared" si="0"/>
        <v>1903</v>
      </c>
      <c r="H8" s="39">
        <f t="shared" si="0"/>
        <v>936</v>
      </c>
      <c r="I8" s="37">
        <f t="shared" si="0"/>
        <v>2624</v>
      </c>
      <c r="J8" s="37">
        <f t="shared" si="0"/>
        <v>9046</v>
      </c>
      <c r="K8" s="37">
        <f t="shared" si="0"/>
        <v>60294</v>
      </c>
      <c r="L8" s="38">
        <f t="shared" si="0"/>
        <v>72900</v>
      </c>
      <c r="M8" s="36">
        <f t="shared" si="0"/>
        <v>15</v>
      </c>
      <c r="N8" s="37">
        <f t="shared" si="0"/>
        <v>34</v>
      </c>
      <c r="O8" s="37">
        <f t="shared" si="0"/>
        <v>267</v>
      </c>
      <c r="P8" s="37">
        <f t="shared" si="0"/>
        <v>1587</v>
      </c>
      <c r="Q8" s="38">
        <f t="shared" si="0"/>
        <v>1903</v>
      </c>
    </row>
    <row r="9" spans="1:17" s="45" customFormat="1" ht="17.25" customHeight="1" x14ac:dyDescent="0.25">
      <c r="A9" s="40" t="s">
        <v>16</v>
      </c>
      <c r="B9" s="41"/>
      <c r="C9" s="42"/>
      <c r="D9" s="43"/>
      <c r="E9" s="41"/>
      <c r="F9" s="42"/>
      <c r="G9" s="43"/>
      <c r="H9" s="44"/>
      <c r="I9" s="42"/>
      <c r="J9" s="42"/>
      <c r="K9" s="42"/>
      <c r="L9" s="43"/>
      <c r="M9" s="41"/>
      <c r="N9" s="42"/>
      <c r="O9" s="42"/>
      <c r="P9" s="42"/>
      <c r="Q9" s="43"/>
    </row>
    <row r="10" spans="1:17" x14ac:dyDescent="0.25">
      <c r="A10" s="46" t="s">
        <v>17</v>
      </c>
      <c r="B10" s="47">
        <f t="shared" ref="B10:Q10" si="1">SUM(B11:B21)</f>
        <v>59454</v>
      </c>
      <c r="C10" s="48">
        <f t="shared" si="1"/>
        <v>0</v>
      </c>
      <c r="D10" s="49">
        <f t="shared" si="1"/>
        <v>59454</v>
      </c>
      <c r="E10" s="47">
        <f t="shared" si="1"/>
        <v>1059</v>
      </c>
      <c r="F10" s="48">
        <f t="shared" si="1"/>
        <v>0</v>
      </c>
      <c r="G10" s="50">
        <f t="shared" si="1"/>
        <v>1059</v>
      </c>
      <c r="H10" s="51">
        <f t="shared" si="1"/>
        <v>893</v>
      </c>
      <c r="I10" s="48">
        <f t="shared" si="1"/>
        <v>1509</v>
      </c>
      <c r="J10" s="48">
        <f t="shared" si="1"/>
        <v>5251</v>
      </c>
      <c r="K10" s="48">
        <f t="shared" si="1"/>
        <v>51801</v>
      </c>
      <c r="L10" s="49">
        <f t="shared" si="1"/>
        <v>59454</v>
      </c>
      <c r="M10" s="47">
        <f t="shared" si="1"/>
        <v>8</v>
      </c>
      <c r="N10" s="48">
        <f t="shared" si="1"/>
        <v>20</v>
      </c>
      <c r="O10" s="48">
        <f t="shared" si="1"/>
        <v>94</v>
      </c>
      <c r="P10" s="48">
        <f t="shared" si="1"/>
        <v>937</v>
      </c>
      <c r="Q10" s="50">
        <f t="shared" si="1"/>
        <v>1059</v>
      </c>
    </row>
    <row r="11" spans="1:17" x14ac:dyDescent="0.25">
      <c r="A11" s="52" t="s">
        <v>18</v>
      </c>
      <c r="B11" s="53">
        <f t="shared" ref="B11:B20" si="2">SUM(C11:D11)</f>
        <v>4836</v>
      </c>
      <c r="C11" s="54">
        <v>0</v>
      </c>
      <c r="D11" s="55">
        <f>L11</f>
        <v>4836</v>
      </c>
      <c r="E11" s="53">
        <f>SUM(F11:G11)</f>
        <v>108</v>
      </c>
      <c r="F11" s="54">
        <v>0</v>
      </c>
      <c r="G11" s="55">
        <f>Q11</f>
        <v>108</v>
      </c>
      <c r="H11" s="56">
        <v>0</v>
      </c>
      <c r="I11" s="54">
        <v>2</v>
      </c>
      <c r="J11" s="54">
        <v>24</v>
      </c>
      <c r="K11" s="54">
        <v>4810</v>
      </c>
      <c r="L11" s="55">
        <f>SUM(H11:K11)</f>
        <v>4836</v>
      </c>
      <c r="M11" s="54">
        <v>0</v>
      </c>
      <c r="N11" s="54">
        <v>0</v>
      </c>
      <c r="O11" s="54">
        <v>1</v>
      </c>
      <c r="P11" s="54">
        <v>107</v>
      </c>
      <c r="Q11" s="55">
        <f>SUM(M11:P11)</f>
        <v>108</v>
      </c>
    </row>
    <row r="12" spans="1:17" x14ac:dyDescent="0.25">
      <c r="A12" s="52" t="s">
        <v>19</v>
      </c>
      <c r="B12" s="53">
        <f t="shared" si="2"/>
        <v>32731</v>
      </c>
      <c r="C12" s="54">
        <v>0</v>
      </c>
      <c r="D12" s="55">
        <f t="shared" ref="D12:D21" si="3">L12</f>
        <v>32731</v>
      </c>
      <c r="E12" s="53">
        <f t="shared" ref="E12:E21" si="4">SUM(F12:G12)</f>
        <v>536</v>
      </c>
      <c r="F12" s="54">
        <v>0</v>
      </c>
      <c r="G12" s="55">
        <f t="shared" ref="G12:G21" si="5">Q12</f>
        <v>536</v>
      </c>
      <c r="H12" s="56">
        <v>893</v>
      </c>
      <c r="I12" s="54">
        <v>1178</v>
      </c>
      <c r="J12" s="54">
        <v>4311</v>
      </c>
      <c r="K12" s="54">
        <v>26349</v>
      </c>
      <c r="L12" s="55">
        <f t="shared" ref="L12:L21" si="6">SUM(H12:K12)</f>
        <v>32731</v>
      </c>
      <c r="M12" s="54">
        <v>8</v>
      </c>
      <c r="N12" s="54">
        <v>15</v>
      </c>
      <c r="O12" s="54">
        <v>58</v>
      </c>
      <c r="P12" s="54">
        <v>455</v>
      </c>
      <c r="Q12" s="55">
        <f t="shared" ref="Q12:Q21" si="7">SUM(M12:P12)</f>
        <v>536</v>
      </c>
    </row>
    <row r="13" spans="1:17" x14ac:dyDescent="0.25">
      <c r="A13" s="52" t="s">
        <v>20</v>
      </c>
      <c r="B13" s="53">
        <f t="shared" si="2"/>
        <v>3205</v>
      </c>
      <c r="C13" s="54">
        <v>0</v>
      </c>
      <c r="D13" s="55">
        <f t="shared" si="3"/>
        <v>3205</v>
      </c>
      <c r="E13" s="53">
        <f t="shared" si="4"/>
        <v>5</v>
      </c>
      <c r="F13" s="54">
        <v>0</v>
      </c>
      <c r="G13" s="55">
        <f t="shared" si="5"/>
        <v>5</v>
      </c>
      <c r="H13" s="56">
        <v>0</v>
      </c>
      <c r="I13" s="54">
        <v>0</v>
      </c>
      <c r="J13" s="54">
        <v>64</v>
      </c>
      <c r="K13" s="54">
        <v>3141</v>
      </c>
      <c r="L13" s="55">
        <f t="shared" si="6"/>
        <v>3205</v>
      </c>
      <c r="M13" s="54">
        <v>0</v>
      </c>
      <c r="N13" s="54">
        <v>0</v>
      </c>
      <c r="O13" s="54">
        <v>0</v>
      </c>
      <c r="P13" s="54">
        <v>5</v>
      </c>
      <c r="Q13" s="55">
        <f t="shared" si="7"/>
        <v>5</v>
      </c>
    </row>
    <row r="14" spans="1:17" x14ac:dyDescent="0.25">
      <c r="A14" s="52" t="s">
        <v>21</v>
      </c>
      <c r="B14" s="53">
        <f t="shared" si="2"/>
        <v>14397</v>
      </c>
      <c r="C14" s="54">
        <v>0</v>
      </c>
      <c r="D14" s="55">
        <f t="shared" si="3"/>
        <v>14397</v>
      </c>
      <c r="E14" s="53">
        <f t="shared" si="4"/>
        <v>286</v>
      </c>
      <c r="F14" s="54">
        <v>0</v>
      </c>
      <c r="G14" s="55">
        <f t="shared" si="5"/>
        <v>286</v>
      </c>
      <c r="H14" s="56">
        <v>0</v>
      </c>
      <c r="I14" s="54">
        <v>123</v>
      </c>
      <c r="J14" s="54">
        <v>481</v>
      </c>
      <c r="K14" s="54">
        <v>13793</v>
      </c>
      <c r="L14" s="55">
        <f t="shared" si="6"/>
        <v>14397</v>
      </c>
      <c r="M14" s="54">
        <v>0</v>
      </c>
      <c r="N14" s="54">
        <v>2</v>
      </c>
      <c r="O14" s="54">
        <v>9</v>
      </c>
      <c r="P14" s="54">
        <v>275</v>
      </c>
      <c r="Q14" s="55">
        <f t="shared" si="7"/>
        <v>286</v>
      </c>
    </row>
    <row r="15" spans="1:17" x14ac:dyDescent="0.25">
      <c r="A15" s="52" t="s">
        <v>22</v>
      </c>
      <c r="B15" s="53">
        <f t="shared" si="2"/>
        <v>924</v>
      </c>
      <c r="C15" s="54">
        <v>0</v>
      </c>
      <c r="D15" s="55">
        <f t="shared" si="3"/>
        <v>924</v>
      </c>
      <c r="E15" s="53">
        <f t="shared" si="4"/>
        <v>19</v>
      </c>
      <c r="F15" s="54">
        <v>0</v>
      </c>
      <c r="G15" s="55">
        <f t="shared" si="5"/>
        <v>19</v>
      </c>
      <c r="H15" s="56">
        <v>0</v>
      </c>
      <c r="I15" s="54">
        <v>206</v>
      </c>
      <c r="J15" s="54">
        <v>69</v>
      </c>
      <c r="K15" s="54">
        <v>649</v>
      </c>
      <c r="L15" s="55">
        <f t="shared" si="6"/>
        <v>924</v>
      </c>
      <c r="M15" s="54">
        <v>0</v>
      </c>
      <c r="N15" s="54">
        <v>3</v>
      </c>
      <c r="O15" s="54">
        <v>1</v>
      </c>
      <c r="P15" s="54">
        <v>15</v>
      </c>
      <c r="Q15" s="55">
        <f t="shared" si="7"/>
        <v>19</v>
      </c>
    </row>
    <row r="16" spans="1:17" x14ac:dyDescent="0.25">
      <c r="A16" s="52" t="s">
        <v>23</v>
      </c>
      <c r="B16" s="53">
        <f t="shared" si="2"/>
        <v>391</v>
      </c>
      <c r="C16" s="54">
        <v>0</v>
      </c>
      <c r="D16" s="55">
        <f t="shared" si="3"/>
        <v>391</v>
      </c>
      <c r="E16" s="53">
        <f t="shared" si="4"/>
        <v>34</v>
      </c>
      <c r="F16" s="54">
        <v>0</v>
      </c>
      <c r="G16" s="55">
        <f t="shared" si="5"/>
        <v>34</v>
      </c>
      <c r="H16" s="56">
        <v>0</v>
      </c>
      <c r="I16" s="54">
        <v>0</v>
      </c>
      <c r="J16" s="54">
        <v>183</v>
      </c>
      <c r="K16" s="54">
        <v>208</v>
      </c>
      <c r="L16" s="55">
        <f t="shared" si="6"/>
        <v>391</v>
      </c>
      <c r="M16" s="54">
        <v>0</v>
      </c>
      <c r="N16" s="54">
        <v>0</v>
      </c>
      <c r="O16" s="54">
        <v>19</v>
      </c>
      <c r="P16" s="54">
        <v>15</v>
      </c>
      <c r="Q16" s="55">
        <f t="shared" si="7"/>
        <v>34</v>
      </c>
    </row>
    <row r="17" spans="1:17" x14ac:dyDescent="0.25">
      <c r="A17" s="52" t="s">
        <v>24</v>
      </c>
      <c r="B17" s="53">
        <f t="shared" si="2"/>
        <v>244</v>
      </c>
      <c r="C17" s="54">
        <v>0</v>
      </c>
      <c r="D17" s="55">
        <f t="shared" si="3"/>
        <v>244</v>
      </c>
      <c r="E17" s="53">
        <f t="shared" si="4"/>
        <v>4</v>
      </c>
      <c r="F17" s="54">
        <v>0</v>
      </c>
      <c r="G17" s="55">
        <f t="shared" si="5"/>
        <v>4</v>
      </c>
      <c r="H17" s="56">
        <v>0</v>
      </c>
      <c r="I17" s="54">
        <v>0</v>
      </c>
      <c r="J17" s="54">
        <v>0</v>
      </c>
      <c r="K17" s="54">
        <v>244</v>
      </c>
      <c r="L17" s="55">
        <f t="shared" si="6"/>
        <v>244</v>
      </c>
      <c r="M17" s="54">
        <v>0</v>
      </c>
      <c r="N17" s="54">
        <v>0</v>
      </c>
      <c r="O17" s="54">
        <v>0</v>
      </c>
      <c r="P17" s="54">
        <v>4</v>
      </c>
      <c r="Q17" s="55">
        <f t="shared" si="7"/>
        <v>4</v>
      </c>
    </row>
    <row r="18" spans="1:17" x14ac:dyDescent="0.25">
      <c r="A18" s="52" t="s">
        <v>25</v>
      </c>
      <c r="B18" s="53">
        <f t="shared" si="2"/>
        <v>537</v>
      </c>
      <c r="C18" s="54">
        <v>0</v>
      </c>
      <c r="D18" s="55">
        <f t="shared" si="3"/>
        <v>537</v>
      </c>
      <c r="E18" s="53">
        <f t="shared" si="4"/>
        <v>7</v>
      </c>
      <c r="F18" s="54">
        <v>0</v>
      </c>
      <c r="G18" s="55">
        <f t="shared" si="5"/>
        <v>7</v>
      </c>
      <c r="H18" s="56">
        <v>0</v>
      </c>
      <c r="I18" s="54">
        <v>0</v>
      </c>
      <c r="J18" s="54">
        <v>4</v>
      </c>
      <c r="K18" s="54">
        <v>533</v>
      </c>
      <c r="L18" s="55">
        <f t="shared" si="6"/>
        <v>537</v>
      </c>
      <c r="M18" s="54">
        <v>0</v>
      </c>
      <c r="N18" s="54">
        <v>0</v>
      </c>
      <c r="O18" s="54">
        <v>0</v>
      </c>
      <c r="P18" s="54">
        <v>7</v>
      </c>
      <c r="Q18" s="55">
        <f t="shared" si="7"/>
        <v>7</v>
      </c>
    </row>
    <row r="19" spans="1:17" x14ac:dyDescent="0.25">
      <c r="A19" s="52" t="s">
        <v>26</v>
      </c>
      <c r="B19" s="53">
        <f t="shared" si="2"/>
        <v>1085</v>
      </c>
      <c r="C19" s="54">
        <v>0</v>
      </c>
      <c r="D19" s="55">
        <f t="shared" si="3"/>
        <v>1085</v>
      </c>
      <c r="E19" s="53">
        <f t="shared" si="4"/>
        <v>25</v>
      </c>
      <c r="F19" s="54">
        <v>0</v>
      </c>
      <c r="G19" s="55">
        <f t="shared" si="5"/>
        <v>25</v>
      </c>
      <c r="H19" s="56">
        <v>0</v>
      </c>
      <c r="I19" s="54">
        <v>0</v>
      </c>
      <c r="J19" s="54">
        <v>67</v>
      </c>
      <c r="K19" s="54">
        <v>1018</v>
      </c>
      <c r="L19" s="55">
        <f t="shared" si="6"/>
        <v>1085</v>
      </c>
      <c r="M19" s="54">
        <v>0</v>
      </c>
      <c r="N19" s="54">
        <v>0</v>
      </c>
      <c r="O19" s="54">
        <v>1</v>
      </c>
      <c r="P19" s="54">
        <v>24</v>
      </c>
      <c r="Q19" s="55">
        <f t="shared" si="7"/>
        <v>25</v>
      </c>
    </row>
    <row r="20" spans="1:17" x14ac:dyDescent="0.25">
      <c r="A20" s="52" t="s">
        <v>27</v>
      </c>
      <c r="B20" s="53">
        <f t="shared" si="2"/>
        <v>1104</v>
      </c>
      <c r="C20" s="54">
        <v>0</v>
      </c>
      <c r="D20" s="55">
        <f t="shared" si="3"/>
        <v>1104</v>
      </c>
      <c r="E20" s="53">
        <f t="shared" si="4"/>
        <v>35</v>
      </c>
      <c r="F20" s="54">
        <v>0</v>
      </c>
      <c r="G20" s="55">
        <f t="shared" si="5"/>
        <v>35</v>
      </c>
      <c r="H20" s="56">
        <v>0</v>
      </c>
      <c r="I20" s="54">
        <v>0</v>
      </c>
      <c r="J20" s="54">
        <v>48</v>
      </c>
      <c r="K20" s="54">
        <v>1056</v>
      </c>
      <c r="L20" s="55">
        <f t="shared" si="6"/>
        <v>1104</v>
      </c>
      <c r="M20" s="54">
        <v>0</v>
      </c>
      <c r="N20" s="54">
        <v>0</v>
      </c>
      <c r="O20" s="54">
        <v>5</v>
      </c>
      <c r="P20" s="54">
        <v>30</v>
      </c>
      <c r="Q20" s="55">
        <f t="shared" si="7"/>
        <v>35</v>
      </c>
    </row>
    <row r="21" spans="1:17" x14ac:dyDescent="0.25">
      <c r="A21" s="52" t="s">
        <v>28</v>
      </c>
      <c r="B21" s="53">
        <f>SUM(C21:D21)</f>
        <v>0</v>
      </c>
      <c r="C21" s="54">
        <v>0</v>
      </c>
      <c r="D21" s="55">
        <f t="shared" si="3"/>
        <v>0</v>
      </c>
      <c r="E21" s="53">
        <f t="shared" si="4"/>
        <v>0</v>
      </c>
      <c r="F21" s="54">
        <v>0</v>
      </c>
      <c r="G21" s="55">
        <f t="shared" si="5"/>
        <v>0</v>
      </c>
      <c r="H21" s="56">
        <v>0</v>
      </c>
      <c r="I21" s="54">
        <v>0</v>
      </c>
      <c r="J21" s="54">
        <v>0</v>
      </c>
      <c r="K21" s="54">
        <v>0</v>
      </c>
      <c r="L21" s="55">
        <f t="shared" si="6"/>
        <v>0</v>
      </c>
      <c r="M21" s="54">
        <v>0</v>
      </c>
      <c r="N21" s="54">
        <v>0</v>
      </c>
      <c r="O21" s="54">
        <v>0</v>
      </c>
      <c r="P21" s="54">
        <v>0</v>
      </c>
      <c r="Q21" s="55">
        <f t="shared" si="7"/>
        <v>0</v>
      </c>
    </row>
    <row r="22" spans="1:17" x14ac:dyDescent="0.25">
      <c r="A22" s="46" t="s">
        <v>29</v>
      </c>
      <c r="B22" s="57">
        <f>SUM(C22:D22)</f>
        <v>61003</v>
      </c>
      <c r="C22" s="48">
        <v>47557</v>
      </c>
      <c r="D22" s="49">
        <f>L22</f>
        <v>13446</v>
      </c>
      <c r="E22" s="47">
        <f>SUM(F22:G22)</f>
        <v>1673</v>
      </c>
      <c r="F22" s="48">
        <v>829</v>
      </c>
      <c r="G22" s="49">
        <f>Q22</f>
        <v>844</v>
      </c>
      <c r="H22" s="51">
        <f>43+0</f>
        <v>43</v>
      </c>
      <c r="I22" s="48">
        <f>1115+0</f>
        <v>1115</v>
      </c>
      <c r="J22" s="48">
        <f>3795+0</f>
        <v>3795</v>
      </c>
      <c r="K22" s="48">
        <f>3870+4623</f>
        <v>8493</v>
      </c>
      <c r="L22" s="49">
        <f>SUM(H22:K22)</f>
        <v>13446</v>
      </c>
      <c r="M22" s="47">
        <f>7+0</f>
        <v>7</v>
      </c>
      <c r="N22" s="48">
        <f>14+0</f>
        <v>14</v>
      </c>
      <c r="O22" s="48">
        <f>173+0</f>
        <v>173</v>
      </c>
      <c r="P22" s="48">
        <f>253+397</f>
        <v>650</v>
      </c>
      <c r="Q22" s="49">
        <f>SUM(M22:P22)</f>
        <v>844</v>
      </c>
    </row>
    <row r="23" spans="1:17" x14ac:dyDescent="0.25">
      <c r="A23" s="58" t="s">
        <v>30</v>
      </c>
      <c r="B23" s="59">
        <f>SUM(B24:B25)</f>
        <v>80280</v>
      </c>
      <c r="C23" s="60">
        <f t="shared" ref="C23:Q23" si="8">SUM(C24:C25)</f>
        <v>0</v>
      </c>
      <c r="D23" s="61">
        <f t="shared" si="8"/>
        <v>80280</v>
      </c>
      <c r="E23" s="59">
        <f t="shared" si="8"/>
        <v>107</v>
      </c>
      <c r="F23" s="60">
        <f t="shared" si="8"/>
        <v>0</v>
      </c>
      <c r="G23" s="61">
        <f t="shared" si="8"/>
        <v>107</v>
      </c>
      <c r="H23" s="62">
        <f t="shared" si="8"/>
        <v>0</v>
      </c>
      <c r="I23" s="60">
        <f t="shared" si="8"/>
        <v>0</v>
      </c>
      <c r="J23" s="60">
        <f t="shared" si="8"/>
        <v>0</v>
      </c>
      <c r="K23" s="60">
        <f t="shared" si="8"/>
        <v>80280</v>
      </c>
      <c r="L23" s="61">
        <f t="shared" si="8"/>
        <v>80280</v>
      </c>
      <c r="M23" s="59">
        <f t="shared" si="8"/>
        <v>0</v>
      </c>
      <c r="N23" s="60">
        <f t="shared" si="8"/>
        <v>0</v>
      </c>
      <c r="O23" s="60">
        <f t="shared" si="8"/>
        <v>0</v>
      </c>
      <c r="P23" s="60">
        <f t="shared" si="8"/>
        <v>107</v>
      </c>
      <c r="Q23" s="61">
        <f t="shared" si="8"/>
        <v>107</v>
      </c>
    </row>
    <row r="24" spans="1:17" x14ac:dyDescent="0.25">
      <c r="A24" s="63" t="s">
        <v>31</v>
      </c>
      <c r="B24" s="64">
        <f>SUM(C24:D24)</f>
        <v>70082</v>
      </c>
      <c r="C24" s="54">
        <v>0</v>
      </c>
      <c r="D24" s="65">
        <f>L24</f>
        <v>70082</v>
      </c>
      <c r="E24" s="64">
        <f>SUM(F24:G24)</f>
        <v>107</v>
      </c>
      <c r="F24" s="54">
        <v>0</v>
      </c>
      <c r="G24" s="65">
        <f>Q24</f>
        <v>107</v>
      </c>
      <c r="H24" s="56">
        <v>0</v>
      </c>
      <c r="I24" s="54">
        <v>0</v>
      </c>
      <c r="J24" s="54">
        <v>0</v>
      </c>
      <c r="K24" s="66">
        <f>70082</f>
        <v>70082</v>
      </c>
      <c r="L24" s="65">
        <f>SUM(H24:K24)</f>
        <v>70082</v>
      </c>
      <c r="M24" s="54">
        <v>0</v>
      </c>
      <c r="N24" s="54">
        <v>0</v>
      </c>
      <c r="O24" s="54">
        <v>0</v>
      </c>
      <c r="P24" s="66">
        <v>107</v>
      </c>
      <c r="Q24" s="65">
        <f>SUM(M24:P24)</f>
        <v>107</v>
      </c>
    </row>
    <row r="25" spans="1:17" ht="15" customHeight="1" x14ac:dyDescent="0.25">
      <c r="A25" s="67" t="s">
        <v>32</v>
      </c>
      <c r="B25" s="64">
        <f>SUM(C25:D25)</f>
        <v>10198</v>
      </c>
      <c r="C25" s="54">
        <v>0</v>
      </c>
      <c r="D25" s="65">
        <f>L25</f>
        <v>10198</v>
      </c>
      <c r="E25" s="64">
        <f>SUM(F25:G25)</f>
        <v>0</v>
      </c>
      <c r="F25" s="54">
        <v>0</v>
      </c>
      <c r="G25" s="65">
        <f>Q25</f>
        <v>0</v>
      </c>
      <c r="H25" s="56">
        <v>0</v>
      </c>
      <c r="I25" s="54">
        <v>0</v>
      </c>
      <c r="J25" s="54">
        <v>0</v>
      </c>
      <c r="K25" s="68">
        <v>10198</v>
      </c>
      <c r="L25" s="65">
        <f>SUM(H25:K25)</f>
        <v>10198</v>
      </c>
      <c r="M25" s="54">
        <v>0</v>
      </c>
      <c r="N25" s="54">
        <v>0</v>
      </c>
      <c r="O25" s="54">
        <v>0</v>
      </c>
      <c r="P25" s="66">
        <v>0</v>
      </c>
      <c r="Q25" s="65">
        <f>SUM(M25:P25)</f>
        <v>0</v>
      </c>
    </row>
    <row r="26" spans="1:17" s="74" customFormat="1" x14ac:dyDescent="0.25">
      <c r="A26" s="69" t="s">
        <v>33</v>
      </c>
      <c r="B26" s="70">
        <f>SUM(B27:B28)</f>
        <v>6080</v>
      </c>
      <c r="C26" s="71">
        <f t="shared" ref="C26:Q26" si="9">SUM(C27:C28)</f>
        <v>0</v>
      </c>
      <c r="D26" s="72">
        <f t="shared" si="9"/>
        <v>6080</v>
      </c>
      <c r="E26" s="70">
        <f t="shared" si="9"/>
        <v>41</v>
      </c>
      <c r="F26" s="71">
        <f t="shared" si="9"/>
        <v>0</v>
      </c>
      <c r="G26" s="72">
        <f t="shared" si="9"/>
        <v>41</v>
      </c>
      <c r="H26" s="73">
        <f t="shared" si="9"/>
        <v>0</v>
      </c>
      <c r="I26" s="71">
        <f t="shared" si="9"/>
        <v>1</v>
      </c>
      <c r="J26" s="71">
        <f t="shared" si="9"/>
        <v>67</v>
      </c>
      <c r="K26" s="71">
        <f t="shared" si="9"/>
        <v>6012</v>
      </c>
      <c r="L26" s="72">
        <f t="shared" si="9"/>
        <v>6080</v>
      </c>
      <c r="M26" s="70">
        <f t="shared" si="9"/>
        <v>0</v>
      </c>
      <c r="N26" s="71">
        <f t="shared" si="9"/>
        <v>2</v>
      </c>
      <c r="O26" s="71">
        <f t="shared" si="9"/>
        <v>0</v>
      </c>
      <c r="P26" s="71">
        <f t="shared" si="9"/>
        <v>39</v>
      </c>
      <c r="Q26" s="72">
        <f t="shared" si="9"/>
        <v>41</v>
      </c>
    </row>
    <row r="27" spans="1:17" x14ac:dyDescent="0.25">
      <c r="A27" s="75" t="s">
        <v>34</v>
      </c>
      <c r="B27" s="64">
        <f>SUM(C27:D27)</f>
        <v>6073</v>
      </c>
      <c r="C27" s="54">
        <v>0</v>
      </c>
      <c r="D27" s="65">
        <f>L27</f>
        <v>6073</v>
      </c>
      <c r="E27" s="64">
        <f>SUM(F27:G27)</f>
        <v>38</v>
      </c>
      <c r="F27" s="54">
        <v>0</v>
      </c>
      <c r="G27" s="65">
        <f>Q27</f>
        <v>38</v>
      </c>
      <c r="H27" s="76">
        <v>0</v>
      </c>
      <c r="I27" s="54">
        <v>0</v>
      </c>
      <c r="J27" s="66">
        <v>67</v>
      </c>
      <c r="K27" s="66">
        <v>6006</v>
      </c>
      <c r="L27" s="65">
        <f>SUM(H27:K27)</f>
        <v>6073</v>
      </c>
      <c r="M27" s="54">
        <v>0</v>
      </c>
      <c r="N27" s="54">
        <v>0</v>
      </c>
      <c r="O27" s="54">
        <v>0</v>
      </c>
      <c r="P27" s="66">
        <v>38</v>
      </c>
      <c r="Q27" s="65">
        <f>SUM(M27:P27)</f>
        <v>38</v>
      </c>
    </row>
    <row r="28" spans="1:17" x14ac:dyDescent="0.25">
      <c r="A28" s="75" t="s">
        <v>35</v>
      </c>
      <c r="B28" s="64">
        <f>SUM(C28:D28)</f>
        <v>7</v>
      </c>
      <c r="C28" s="54">
        <v>0</v>
      </c>
      <c r="D28" s="65">
        <f>L28</f>
        <v>7</v>
      </c>
      <c r="E28" s="64">
        <f>SUM(F28:G28)</f>
        <v>3</v>
      </c>
      <c r="F28" s="54">
        <v>0</v>
      </c>
      <c r="G28" s="65">
        <f>Q28</f>
        <v>3</v>
      </c>
      <c r="H28" s="76">
        <v>0</v>
      </c>
      <c r="I28" s="54">
        <v>1</v>
      </c>
      <c r="J28" s="66">
        <v>0</v>
      </c>
      <c r="K28" s="66">
        <v>6</v>
      </c>
      <c r="L28" s="65">
        <f>SUM(H28:K28)</f>
        <v>7</v>
      </c>
      <c r="M28" s="54">
        <v>0</v>
      </c>
      <c r="N28" s="54">
        <v>2</v>
      </c>
      <c r="O28" s="54">
        <v>0</v>
      </c>
      <c r="P28" s="66">
        <v>1</v>
      </c>
      <c r="Q28" s="65">
        <f>SUM(M28:P28)</f>
        <v>3</v>
      </c>
    </row>
    <row r="29" spans="1:17" x14ac:dyDescent="0.25">
      <c r="A29" s="77" t="s">
        <v>36</v>
      </c>
      <c r="B29" s="78">
        <f>SUM(B30:B31)</f>
        <v>3417</v>
      </c>
      <c r="C29" s="79">
        <f t="shared" ref="C29:Q29" si="10">SUM(C30:C31)</f>
        <v>0</v>
      </c>
      <c r="D29" s="80">
        <f t="shared" si="10"/>
        <v>3417</v>
      </c>
      <c r="E29" s="78">
        <f t="shared" si="10"/>
        <v>13</v>
      </c>
      <c r="F29" s="79">
        <f t="shared" si="10"/>
        <v>0</v>
      </c>
      <c r="G29" s="80">
        <f t="shared" si="10"/>
        <v>13</v>
      </c>
      <c r="H29" s="81">
        <f t="shared" si="10"/>
        <v>0</v>
      </c>
      <c r="I29" s="79">
        <f t="shared" si="10"/>
        <v>0</v>
      </c>
      <c r="J29" s="79">
        <f t="shared" si="10"/>
        <v>0</v>
      </c>
      <c r="K29" s="79">
        <f t="shared" si="10"/>
        <v>3417</v>
      </c>
      <c r="L29" s="80">
        <f t="shared" si="10"/>
        <v>3417</v>
      </c>
      <c r="M29" s="78">
        <f t="shared" si="10"/>
        <v>0</v>
      </c>
      <c r="N29" s="79">
        <f t="shared" si="10"/>
        <v>0</v>
      </c>
      <c r="O29" s="79">
        <f t="shared" si="10"/>
        <v>0</v>
      </c>
      <c r="P29" s="79">
        <f t="shared" si="10"/>
        <v>13</v>
      </c>
      <c r="Q29" s="80">
        <f t="shared" si="10"/>
        <v>13</v>
      </c>
    </row>
    <row r="30" spans="1:17" x14ac:dyDescent="0.25">
      <c r="A30" s="75" t="s">
        <v>37</v>
      </c>
      <c r="B30" s="64">
        <f>SUM(C30:D30)</f>
        <v>3417</v>
      </c>
      <c r="C30" s="54">
        <v>0</v>
      </c>
      <c r="D30" s="65">
        <f>L30</f>
        <v>3417</v>
      </c>
      <c r="E30" s="64">
        <f>SUM(F30:G30)</f>
        <v>13</v>
      </c>
      <c r="F30" s="54">
        <v>0</v>
      </c>
      <c r="G30" s="65">
        <f>Q30</f>
        <v>13</v>
      </c>
      <c r="H30" s="56">
        <v>0</v>
      </c>
      <c r="I30" s="54">
        <v>0</v>
      </c>
      <c r="J30" s="54">
        <v>0</v>
      </c>
      <c r="K30" s="66">
        <f>3206+211</f>
        <v>3417</v>
      </c>
      <c r="L30" s="65">
        <f>SUM(H30:K30)</f>
        <v>3417</v>
      </c>
      <c r="M30" s="54">
        <v>0</v>
      </c>
      <c r="N30" s="54">
        <v>0</v>
      </c>
      <c r="O30" s="54">
        <v>0</v>
      </c>
      <c r="P30" s="54">
        <f>12+1</f>
        <v>13</v>
      </c>
      <c r="Q30" s="65">
        <f>SUM(M30:P30)</f>
        <v>13</v>
      </c>
    </row>
    <row r="31" spans="1:17" x14ac:dyDescent="0.25">
      <c r="A31" s="75" t="s">
        <v>38</v>
      </c>
      <c r="B31" s="64">
        <f>SUM(C31:D31)</f>
        <v>0</v>
      </c>
      <c r="C31" s="54">
        <v>0</v>
      </c>
      <c r="D31" s="65">
        <f>L31</f>
        <v>0</v>
      </c>
      <c r="E31" s="64">
        <f>SUM(F31:G31)</f>
        <v>0</v>
      </c>
      <c r="F31" s="54">
        <v>0</v>
      </c>
      <c r="G31" s="65">
        <v>0</v>
      </c>
      <c r="H31" s="56">
        <v>0</v>
      </c>
      <c r="I31" s="54">
        <v>0</v>
      </c>
      <c r="J31" s="54">
        <v>0</v>
      </c>
      <c r="K31" s="66">
        <v>0</v>
      </c>
      <c r="L31" s="65">
        <f>SUM(H31:K31)</f>
        <v>0</v>
      </c>
      <c r="M31" s="54">
        <v>0</v>
      </c>
      <c r="N31" s="54">
        <v>0</v>
      </c>
      <c r="O31" s="54">
        <v>0</v>
      </c>
      <c r="P31" s="54">
        <v>0</v>
      </c>
      <c r="Q31" s="65">
        <f>SUM(M31:P31)</f>
        <v>0</v>
      </c>
    </row>
    <row r="32" spans="1:17" s="87" customFormat="1" ht="37.5" customHeight="1" x14ac:dyDescent="0.25">
      <c r="A32" s="82" t="s">
        <v>39</v>
      </c>
      <c r="B32" s="83">
        <f t="shared" ref="B32:Q32" si="11">B8+B23+B26+B29</f>
        <v>210234</v>
      </c>
      <c r="C32" s="84">
        <f t="shared" si="11"/>
        <v>47557</v>
      </c>
      <c r="D32" s="85">
        <f t="shared" si="11"/>
        <v>162677</v>
      </c>
      <c r="E32" s="83">
        <f t="shared" si="11"/>
        <v>2893</v>
      </c>
      <c r="F32" s="84">
        <f t="shared" si="11"/>
        <v>829</v>
      </c>
      <c r="G32" s="85">
        <f t="shared" si="11"/>
        <v>2064</v>
      </c>
      <c r="H32" s="86">
        <f t="shared" si="11"/>
        <v>936</v>
      </c>
      <c r="I32" s="84">
        <f t="shared" si="11"/>
        <v>2625</v>
      </c>
      <c r="J32" s="84">
        <f t="shared" si="11"/>
        <v>9113</v>
      </c>
      <c r="K32" s="84">
        <f t="shared" si="11"/>
        <v>150003</v>
      </c>
      <c r="L32" s="85">
        <f t="shared" si="11"/>
        <v>162677</v>
      </c>
      <c r="M32" s="83">
        <f t="shared" si="11"/>
        <v>15</v>
      </c>
      <c r="N32" s="84">
        <f t="shared" si="11"/>
        <v>36</v>
      </c>
      <c r="O32" s="84">
        <f t="shared" si="11"/>
        <v>267</v>
      </c>
      <c r="P32" s="84"/>
      <c r="Q32" s="85">
        <f t="shared" si="11"/>
        <v>2064</v>
      </c>
    </row>
    <row r="33" spans="1:17" s="96" customFormat="1" ht="23.25" customHeight="1" x14ac:dyDescent="0.25">
      <c r="A33" s="88" t="s">
        <v>40</v>
      </c>
      <c r="B33" s="89">
        <f>SUM(C33:D33)</f>
        <v>1621</v>
      </c>
      <c r="C33" s="90">
        <v>0</v>
      </c>
      <c r="D33" s="91">
        <v>1621</v>
      </c>
      <c r="E33" s="92" t="s">
        <v>41</v>
      </c>
      <c r="F33" s="93" t="s">
        <v>41</v>
      </c>
      <c r="G33" s="94" t="s">
        <v>41</v>
      </c>
      <c r="H33" s="95" t="s">
        <v>41</v>
      </c>
      <c r="I33" s="93" t="s">
        <v>41</v>
      </c>
      <c r="J33" s="93" t="s">
        <v>41</v>
      </c>
      <c r="K33" s="93" t="s">
        <v>41</v>
      </c>
      <c r="L33" s="94" t="s">
        <v>41</v>
      </c>
      <c r="M33" s="93" t="s">
        <v>41</v>
      </c>
      <c r="N33" s="93" t="s">
        <v>41</v>
      </c>
      <c r="O33" s="93" t="s">
        <v>41</v>
      </c>
      <c r="P33" s="93" t="s">
        <v>41</v>
      </c>
      <c r="Q33" s="94" t="s">
        <v>41</v>
      </c>
    </row>
    <row r="34" spans="1:17" s="105" customFormat="1" ht="26.25" customHeight="1" thickBot="1" x14ac:dyDescent="0.3">
      <c r="A34" s="97" t="s">
        <v>42</v>
      </c>
      <c r="B34" s="98">
        <f>B32-B33</f>
        <v>208613</v>
      </c>
      <c r="C34" s="99">
        <f>C32-C33</f>
        <v>47557</v>
      </c>
      <c r="D34" s="100">
        <f>D32-D33</f>
        <v>161056</v>
      </c>
      <c r="E34" s="101" t="s">
        <v>41</v>
      </c>
      <c r="F34" s="102" t="s">
        <v>41</v>
      </c>
      <c r="G34" s="103" t="s">
        <v>41</v>
      </c>
      <c r="H34" s="104" t="s">
        <v>41</v>
      </c>
      <c r="I34" s="102" t="s">
        <v>41</v>
      </c>
      <c r="J34" s="102" t="s">
        <v>41</v>
      </c>
      <c r="K34" s="102" t="s">
        <v>41</v>
      </c>
      <c r="L34" s="103" t="s">
        <v>41</v>
      </c>
      <c r="M34" s="101" t="s">
        <v>41</v>
      </c>
      <c r="N34" s="102" t="s">
        <v>41</v>
      </c>
      <c r="O34" s="102" t="s">
        <v>41</v>
      </c>
      <c r="P34" s="102" t="s">
        <v>41</v>
      </c>
      <c r="Q34" s="103" t="s">
        <v>41</v>
      </c>
    </row>
  </sheetData>
  <mergeCells count="7">
    <mergeCell ref="N2:Q2"/>
    <mergeCell ref="A4:Q4"/>
    <mergeCell ref="A6:A7"/>
    <mergeCell ref="B6:D6"/>
    <mergeCell ref="E6:G6"/>
    <mergeCell ref="H6:L6"/>
    <mergeCell ref="M6:Q6"/>
  </mergeCells>
  <pageMargins left="0.59055118110236227" right="3.937007874015748E-2" top="0.98425196850393704" bottom="0.59055118110236227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tab.16 zajišt. pohled.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Petrošová Lenka</dc:creator>
  <cp:lastModifiedBy>Petrošová Lenka</cp:lastModifiedBy>
  <dcterms:created xsi:type="dcterms:W3CDTF">2015-05-25T11:36:01Z</dcterms:created>
  <dcterms:modified xsi:type="dcterms:W3CDTF">2015-05-25T11:36:09Z</dcterms:modified>
</cp:coreProperties>
</file>