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sledek hosp. PO tab. č. 9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 localSheetId="0">#REF!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F35" i="1"/>
  <c r="E35"/>
  <c r="G35" s="1"/>
  <c r="F34"/>
  <c r="G34" s="1"/>
  <c r="E34"/>
  <c r="F31"/>
  <c r="E31"/>
  <c r="G31" s="1"/>
  <c r="F30"/>
  <c r="G30" s="1"/>
  <c r="E30"/>
  <c r="F29"/>
  <c r="E29"/>
  <c r="G29" s="1"/>
  <c r="F28"/>
  <c r="G28" s="1"/>
  <c r="E28"/>
  <c r="F27"/>
  <c r="E27"/>
  <c r="G27" s="1"/>
  <c r="F26"/>
  <c r="G26" s="1"/>
  <c r="E26"/>
  <c r="F25"/>
  <c r="E25"/>
  <c r="G25" s="1"/>
  <c r="F24"/>
  <c r="G24" s="1"/>
  <c r="E24"/>
  <c r="F23"/>
  <c r="E23"/>
  <c r="G23" s="1"/>
  <c r="F20"/>
  <c r="G20" s="1"/>
  <c r="E20"/>
  <c r="F19"/>
  <c r="E19"/>
  <c r="G19" s="1"/>
  <c r="F18"/>
  <c r="G18" s="1"/>
  <c r="E18"/>
  <c r="F17"/>
  <c r="E17"/>
  <c r="G17" s="1"/>
  <c r="F16"/>
  <c r="G16" s="1"/>
  <c r="E16"/>
  <c r="F15"/>
  <c r="E15"/>
  <c r="G15" s="1"/>
  <c r="F14"/>
  <c r="G14" s="1"/>
  <c r="E14"/>
  <c r="F13"/>
  <c r="E13"/>
  <c r="G13" s="1"/>
  <c r="F12"/>
  <c r="G12" s="1"/>
  <c r="E12"/>
  <c r="F11"/>
  <c r="E11"/>
  <c r="G11" s="1"/>
  <c r="F10"/>
  <c r="G10" s="1"/>
  <c r="E10"/>
</calcChain>
</file>

<file path=xl/sharedStrings.xml><?xml version="1.0" encoding="utf-8"?>
<sst xmlns="http://schemas.openxmlformats.org/spreadsheetml/2006/main" count="56" uniqueCount="46">
  <si>
    <t xml:space="preserve">Výsledek hospodaření příspěvkových organizací zřízených SMO, MOb MOaP za rok 2013 (v Kč) </t>
  </si>
  <si>
    <t>tabulka č. 9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</si>
  <si>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</si>
  <si>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</si>
  <si>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</si>
  <si>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</si>
  <si>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</si>
  <si>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</si>
  <si>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</si>
  <si>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k 31. 12. 2013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</si>
  <si>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</si>
  <si>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</si>
  <si>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</si>
  <si>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</si>
  <si>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</si>
  <si>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</si>
  <si>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</si>
  <si>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</si>
  <si>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</si>
  <si>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</si>
  <si>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</si>
  <si>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</si>
  <si>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</si>
  <si>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</si>
  <si>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</si>
  <si>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</si>
  <si>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</si>
  <si>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</si>
  <si>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</si>
  <si>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</si>
  <si>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ZŠW Ostrava, Gen. Píky 13B, PO</t>
  </si>
  <si>
    <t>ZŠ Ostrava, Gajdošova 9, PO</t>
  </si>
  <si>
    <t>ZŠ Ostrava, Zelená 42, PO</t>
  </si>
  <si>
    <t>ZŠ Ostrava, Nádražní 117, PO</t>
  </si>
  <si>
    <t>ZŠ Ostrava, Kounicova 2, PO</t>
  </si>
  <si>
    <t>ZŠ Ostrava, Matiční 5, PO</t>
  </si>
  <si>
    <t>ZŠaMŠ Ostrava, Ostrčilova 1,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</si>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</sst>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31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32" applyNumberFormat="0" applyFill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35" applyNumberFormat="0" applyAlignment="0" applyProtection="0"/>
    <xf numFmtId="0" fontId="20" fillId="12" borderId="31" applyNumberFormat="0" applyAlignment="0" applyProtection="0"/>
    <xf numFmtId="0" fontId="21" fillId="0" borderId="36" applyNumberFormat="0" applyFill="0" applyAlignment="0" applyProtection="0"/>
    <xf numFmtId="0" fontId="22" fillId="2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28" borderId="37" applyNumberFormat="0" applyFont="0" applyAlignment="0" applyProtection="0"/>
    <xf numFmtId="0" fontId="24" fillId="25" borderId="38" applyNumberFormat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3" fillId="2" borderId="0" xfId="1" applyFont="1" applyFill="1"/>
    <xf numFmtId="0" fontId="4" fillId="0" borderId="0" xfId="1" applyFont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 applyBorder="1" applyAlignme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4" borderId="16" xfId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8" xfId="1" applyBorder="1"/>
    <xf numFmtId="0" fontId="6" fillId="0" borderId="0" xfId="1" applyFont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8" fillId="5" borderId="0" xfId="1" applyFont="1" applyFill="1" applyBorder="1"/>
    <xf numFmtId="0" fontId="6" fillId="5" borderId="0" xfId="1" applyFont="1" applyFill="1" applyBorder="1"/>
    <xf numFmtId="0" fontId="6" fillId="0" borderId="10" xfId="1" applyFont="1" applyBorder="1"/>
    <xf numFmtId="0" fontId="6" fillId="0" borderId="11" xfId="1" applyFont="1" applyBorder="1"/>
    <xf numFmtId="0" fontId="2" fillId="0" borderId="0" xfId="1" applyBorder="1"/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4" fontId="6" fillId="0" borderId="5" xfId="1" applyNumberFormat="1" applyFont="1" applyBorder="1"/>
    <xf numFmtId="4" fontId="6" fillId="0" borderId="6" xfId="1" applyNumberFormat="1" applyFont="1" applyBorder="1"/>
    <xf numFmtId="4" fontId="6" fillId="0" borderId="0" xfId="1" applyNumberFormat="1" applyFont="1" applyBorder="1"/>
    <xf numFmtId="0" fontId="6" fillId="0" borderId="18" xfId="1" applyFont="1" applyBorder="1" applyAlignment="1">
      <alignment horizontal="center"/>
    </xf>
    <xf numFmtId="0" fontId="6" fillId="0" borderId="18" xfId="1" applyFont="1" applyBorder="1"/>
    <xf numFmtId="0" fontId="6" fillId="0" borderId="19" xfId="1" applyFont="1" applyBorder="1"/>
    <xf numFmtId="0" fontId="6" fillId="0" borderId="20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4" fontId="6" fillId="6" borderId="0" xfId="1" applyNumberFormat="1" applyFont="1" applyFill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/>
    <xf numFmtId="0" fontId="6" fillId="0" borderId="14" xfId="1" applyFont="1" applyBorder="1"/>
    <xf numFmtId="4" fontId="6" fillId="0" borderId="25" xfId="1" applyNumberFormat="1" applyFont="1" applyBorder="1"/>
    <xf numFmtId="4" fontId="6" fillId="0" borderId="26" xfId="1" applyNumberFormat="1" applyFont="1" applyBorder="1"/>
    <xf numFmtId="4" fontId="6" fillId="0" borderId="27" xfId="1" applyNumberFormat="1" applyFont="1" applyBorder="1"/>
    <xf numFmtId="0" fontId="6" fillId="0" borderId="18" xfId="1" applyFont="1" applyFill="1" applyBorder="1"/>
    <xf numFmtId="0" fontId="2" fillId="0" borderId="19" xfId="1" applyBorder="1"/>
    <xf numFmtId="0" fontId="2" fillId="0" borderId="20" xfId="1" applyBorder="1"/>
    <xf numFmtId="0" fontId="6" fillId="0" borderId="13" xfId="1" applyFont="1" applyBorder="1" applyAlignment="1">
      <alignment horizontal="center"/>
    </xf>
    <xf numFmtId="0" fontId="6" fillId="0" borderId="28" xfId="1" applyFont="1" applyFill="1" applyBorder="1"/>
    <xf numFmtId="0" fontId="2" fillId="0" borderId="29" xfId="1" applyBorder="1"/>
    <xf numFmtId="0" fontId="2" fillId="0" borderId="30" xfId="1" applyBorder="1"/>
    <xf numFmtId="4" fontId="6" fillId="0" borderId="16" xfId="1" applyNumberFormat="1" applyFont="1" applyBorder="1"/>
    <xf numFmtId="4" fontId="6" fillId="0" borderId="17" xfId="1" applyNumberFormat="1" applyFont="1" applyBorder="1"/>
    <xf numFmtId="0" fontId="9" fillId="5" borderId="0" xfId="1" applyFont="1" applyFill="1" applyBorder="1"/>
    <xf numFmtId="4" fontId="9" fillId="0" borderId="0" xfId="1" applyNumberFormat="1" applyFont="1" applyBorder="1"/>
    <xf numFmtId="4" fontId="2" fillId="0" borderId="0" xfId="1" applyNumberFormat="1" applyBorder="1"/>
    <xf numFmtId="4" fontId="2" fillId="0" borderId="27" xfId="1" applyNumberFormat="1" applyBorder="1"/>
    <xf numFmtId="49" fontId="6" fillId="0" borderId="28" xfId="1" applyNumberFormat="1" applyFont="1" applyBorder="1" applyAlignment="1">
      <alignment horizontal="center"/>
    </xf>
    <xf numFmtId="0" fontId="6" fillId="0" borderId="28" xfId="1" applyFont="1" applyBorder="1"/>
    <xf numFmtId="0" fontId="6" fillId="0" borderId="29" xfId="1" applyFont="1" applyBorder="1"/>
    <xf numFmtId="0" fontId="6" fillId="0" borderId="30" xfId="1" applyFont="1" applyBorder="1"/>
    <xf numFmtId="4" fontId="2" fillId="0" borderId="0" xfId="1" applyNumberFormat="1"/>
    <xf numFmtId="0" fontId="6" fillId="0" borderId="0" xfId="1" applyFont="1"/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4" xfId="1"/>
    <cellStyle name="Normální 5" xfId="40"/>
    <cellStyle name="Normální 6" xfId="41"/>
    <cellStyle name="Note" xfId="42"/>
    <cellStyle name="Output" xfId="43"/>
    <cellStyle name="Procenta 2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J25" sqref="J25"/>
    </sheetView>
  </sheetViews>
  <sheetFormatPr defaultRowHeight="12.75"/>
  <cols>
    <col min="1" max="1" width="8.85546875" style="1" customWidth="1"/>
    <col min="2" max="3" width="9.140625" style="1"/>
    <col min="4" max="4" width="8.85546875" style="1" customWidth="1"/>
    <col min="5" max="8" width="17.7109375" style="1" customWidth="1"/>
    <col min="9" max="9" width="17.28515625" style="1" customWidth="1"/>
    <col min="10" max="10" width="20" style="1" customWidth="1"/>
    <col min="11" max="11" width="11.7109375" style="1" customWidth="1"/>
    <col min="12" max="12" width="12.85546875" style="1" customWidth="1"/>
    <col min="13" max="14" width="9.140625" style="1"/>
    <col min="15" max="15" width="13.5703125" style="1" customWidth="1"/>
    <col min="16" max="256" width="9.140625" style="1"/>
    <col min="257" max="257" width="8.85546875" style="1" customWidth="1"/>
    <col min="258" max="259" width="9.140625" style="1"/>
    <col min="260" max="260" width="8.85546875" style="1" customWidth="1"/>
    <col min="261" max="264" width="17.7109375" style="1" customWidth="1"/>
    <col min="265" max="265" width="17.28515625" style="1" customWidth="1"/>
    <col min="266" max="266" width="20" style="1" customWidth="1"/>
    <col min="267" max="267" width="11.7109375" style="1" customWidth="1"/>
    <col min="268" max="268" width="12.85546875" style="1" customWidth="1"/>
    <col min="269" max="270" width="9.140625" style="1"/>
    <col min="271" max="271" width="13.5703125" style="1" customWidth="1"/>
    <col min="272" max="512" width="9.140625" style="1"/>
    <col min="513" max="513" width="8.85546875" style="1" customWidth="1"/>
    <col min="514" max="515" width="9.140625" style="1"/>
    <col min="516" max="516" width="8.85546875" style="1" customWidth="1"/>
    <col min="517" max="520" width="17.7109375" style="1" customWidth="1"/>
    <col min="521" max="521" width="17.28515625" style="1" customWidth="1"/>
    <col min="522" max="522" width="20" style="1" customWidth="1"/>
    <col min="523" max="523" width="11.7109375" style="1" customWidth="1"/>
    <col min="524" max="524" width="12.85546875" style="1" customWidth="1"/>
    <col min="525" max="526" width="9.140625" style="1"/>
    <col min="527" max="527" width="13.5703125" style="1" customWidth="1"/>
    <col min="528" max="768" width="9.140625" style="1"/>
    <col min="769" max="769" width="8.85546875" style="1" customWidth="1"/>
    <col min="770" max="771" width="9.140625" style="1"/>
    <col min="772" max="772" width="8.85546875" style="1" customWidth="1"/>
    <col min="773" max="776" width="17.7109375" style="1" customWidth="1"/>
    <col min="777" max="777" width="17.28515625" style="1" customWidth="1"/>
    <col min="778" max="778" width="20" style="1" customWidth="1"/>
    <col min="779" max="779" width="11.7109375" style="1" customWidth="1"/>
    <col min="780" max="780" width="12.85546875" style="1" customWidth="1"/>
    <col min="781" max="782" width="9.140625" style="1"/>
    <col min="783" max="783" width="13.5703125" style="1" customWidth="1"/>
    <col min="784" max="1024" width="9.140625" style="1"/>
    <col min="1025" max="1025" width="8.85546875" style="1" customWidth="1"/>
    <col min="1026" max="1027" width="9.140625" style="1"/>
    <col min="1028" max="1028" width="8.85546875" style="1" customWidth="1"/>
    <col min="1029" max="1032" width="17.7109375" style="1" customWidth="1"/>
    <col min="1033" max="1033" width="17.28515625" style="1" customWidth="1"/>
    <col min="1034" max="1034" width="20" style="1" customWidth="1"/>
    <col min="1035" max="1035" width="11.7109375" style="1" customWidth="1"/>
    <col min="1036" max="1036" width="12.85546875" style="1" customWidth="1"/>
    <col min="1037" max="1038" width="9.140625" style="1"/>
    <col min="1039" max="1039" width="13.5703125" style="1" customWidth="1"/>
    <col min="1040" max="1280" width="9.140625" style="1"/>
    <col min="1281" max="1281" width="8.85546875" style="1" customWidth="1"/>
    <col min="1282" max="1283" width="9.140625" style="1"/>
    <col min="1284" max="1284" width="8.85546875" style="1" customWidth="1"/>
    <col min="1285" max="1288" width="17.7109375" style="1" customWidth="1"/>
    <col min="1289" max="1289" width="17.28515625" style="1" customWidth="1"/>
    <col min="1290" max="1290" width="20" style="1" customWidth="1"/>
    <col min="1291" max="1291" width="11.7109375" style="1" customWidth="1"/>
    <col min="1292" max="1292" width="12.85546875" style="1" customWidth="1"/>
    <col min="1293" max="1294" width="9.140625" style="1"/>
    <col min="1295" max="1295" width="13.5703125" style="1" customWidth="1"/>
    <col min="1296" max="1536" width="9.140625" style="1"/>
    <col min="1537" max="1537" width="8.85546875" style="1" customWidth="1"/>
    <col min="1538" max="1539" width="9.140625" style="1"/>
    <col min="1540" max="1540" width="8.85546875" style="1" customWidth="1"/>
    <col min="1541" max="1544" width="17.7109375" style="1" customWidth="1"/>
    <col min="1545" max="1545" width="17.28515625" style="1" customWidth="1"/>
    <col min="1546" max="1546" width="20" style="1" customWidth="1"/>
    <col min="1547" max="1547" width="11.7109375" style="1" customWidth="1"/>
    <col min="1548" max="1548" width="12.85546875" style="1" customWidth="1"/>
    <col min="1549" max="1550" width="9.140625" style="1"/>
    <col min="1551" max="1551" width="13.5703125" style="1" customWidth="1"/>
    <col min="1552" max="1792" width="9.140625" style="1"/>
    <col min="1793" max="1793" width="8.85546875" style="1" customWidth="1"/>
    <col min="1794" max="1795" width="9.140625" style="1"/>
    <col min="1796" max="1796" width="8.85546875" style="1" customWidth="1"/>
    <col min="1797" max="1800" width="17.7109375" style="1" customWidth="1"/>
    <col min="1801" max="1801" width="17.28515625" style="1" customWidth="1"/>
    <col min="1802" max="1802" width="20" style="1" customWidth="1"/>
    <col min="1803" max="1803" width="11.7109375" style="1" customWidth="1"/>
    <col min="1804" max="1804" width="12.85546875" style="1" customWidth="1"/>
    <col min="1805" max="1806" width="9.140625" style="1"/>
    <col min="1807" max="1807" width="13.5703125" style="1" customWidth="1"/>
    <col min="1808" max="2048" width="9.140625" style="1"/>
    <col min="2049" max="2049" width="8.85546875" style="1" customWidth="1"/>
    <col min="2050" max="2051" width="9.140625" style="1"/>
    <col min="2052" max="2052" width="8.85546875" style="1" customWidth="1"/>
    <col min="2053" max="2056" width="17.7109375" style="1" customWidth="1"/>
    <col min="2057" max="2057" width="17.28515625" style="1" customWidth="1"/>
    <col min="2058" max="2058" width="20" style="1" customWidth="1"/>
    <col min="2059" max="2059" width="11.7109375" style="1" customWidth="1"/>
    <col min="2060" max="2060" width="12.85546875" style="1" customWidth="1"/>
    <col min="2061" max="2062" width="9.140625" style="1"/>
    <col min="2063" max="2063" width="13.5703125" style="1" customWidth="1"/>
    <col min="2064" max="2304" width="9.140625" style="1"/>
    <col min="2305" max="2305" width="8.85546875" style="1" customWidth="1"/>
    <col min="2306" max="2307" width="9.140625" style="1"/>
    <col min="2308" max="2308" width="8.85546875" style="1" customWidth="1"/>
    <col min="2309" max="2312" width="17.7109375" style="1" customWidth="1"/>
    <col min="2313" max="2313" width="17.28515625" style="1" customWidth="1"/>
    <col min="2314" max="2314" width="20" style="1" customWidth="1"/>
    <col min="2315" max="2315" width="11.7109375" style="1" customWidth="1"/>
    <col min="2316" max="2316" width="12.85546875" style="1" customWidth="1"/>
    <col min="2317" max="2318" width="9.140625" style="1"/>
    <col min="2319" max="2319" width="13.5703125" style="1" customWidth="1"/>
    <col min="2320" max="2560" width="9.140625" style="1"/>
    <col min="2561" max="2561" width="8.85546875" style="1" customWidth="1"/>
    <col min="2562" max="2563" width="9.140625" style="1"/>
    <col min="2564" max="2564" width="8.85546875" style="1" customWidth="1"/>
    <col min="2565" max="2568" width="17.7109375" style="1" customWidth="1"/>
    <col min="2569" max="2569" width="17.28515625" style="1" customWidth="1"/>
    <col min="2570" max="2570" width="20" style="1" customWidth="1"/>
    <col min="2571" max="2571" width="11.7109375" style="1" customWidth="1"/>
    <col min="2572" max="2572" width="12.85546875" style="1" customWidth="1"/>
    <col min="2573" max="2574" width="9.140625" style="1"/>
    <col min="2575" max="2575" width="13.5703125" style="1" customWidth="1"/>
    <col min="2576" max="2816" width="9.140625" style="1"/>
    <col min="2817" max="2817" width="8.85546875" style="1" customWidth="1"/>
    <col min="2818" max="2819" width="9.140625" style="1"/>
    <col min="2820" max="2820" width="8.85546875" style="1" customWidth="1"/>
    <col min="2821" max="2824" width="17.7109375" style="1" customWidth="1"/>
    <col min="2825" max="2825" width="17.28515625" style="1" customWidth="1"/>
    <col min="2826" max="2826" width="20" style="1" customWidth="1"/>
    <col min="2827" max="2827" width="11.7109375" style="1" customWidth="1"/>
    <col min="2828" max="2828" width="12.85546875" style="1" customWidth="1"/>
    <col min="2829" max="2830" width="9.140625" style="1"/>
    <col min="2831" max="2831" width="13.5703125" style="1" customWidth="1"/>
    <col min="2832" max="3072" width="9.140625" style="1"/>
    <col min="3073" max="3073" width="8.85546875" style="1" customWidth="1"/>
    <col min="3074" max="3075" width="9.140625" style="1"/>
    <col min="3076" max="3076" width="8.85546875" style="1" customWidth="1"/>
    <col min="3077" max="3080" width="17.7109375" style="1" customWidth="1"/>
    <col min="3081" max="3081" width="17.28515625" style="1" customWidth="1"/>
    <col min="3082" max="3082" width="20" style="1" customWidth="1"/>
    <col min="3083" max="3083" width="11.7109375" style="1" customWidth="1"/>
    <col min="3084" max="3084" width="12.85546875" style="1" customWidth="1"/>
    <col min="3085" max="3086" width="9.140625" style="1"/>
    <col min="3087" max="3087" width="13.5703125" style="1" customWidth="1"/>
    <col min="3088" max="3328" width="9.140625" style="1"/>
    <col min="3329" max="3329" width="8.85546875" style="1" customWidth="1"/>
    <col min="3330" max="3331" width="9.140625" style="1"/>
    <col min="3332" max="3332" width="8.85546875" style="1" customWidth="1"/>
    <col min="3333" max="3336" width="17.7109375" style="1" customWidth="1"/>
    <col min="3337" max="3337" width="17.28515625" style="1" customWidth="1"/>
    <col min="3338" max="3338" width="20" style="1" customWidth="1"/>
    <col min="3339" max="3339" width="11.7109375" style="1" customWidth="1"/>
    <col min="3340" max="3340" width="12.85546875" style="1" customWidth="1"/>
    <col min="3341" max="3342" width="9.140625" style="1"/>
    <col min="3343" max="3343" width="13.5703125" style="1" customWidth="1"/>
    <col min="3344" max="3584" width="9.140625" style="1"/>
    <col min="3585" max="3585" width="8.85546875" style="1" customWidth="1"/>
    <col min="3586" max="3587" width="9.140625" style="1"/>
    <col min="3588" max="3588" width="8.85546875" style="1" customWidth="1"/>
    <col min="3589" max="3592" width="17.7109375" style="1" customWidth="1"/>
    <col min="3593" max="3593" width="17.28515625" style="1" customWidth="1"/>
    <col min="3594" max="3594" width="20" style="1" customWidth="1"/>
    <col min="3595" max="3595" width="11.7109375" style="1" customWidth="1"/>
    <col min="3596" max="3596" width="12.85546875" style="1" customWidth="1"/>
    <col min="3597" max="3598" width="9.140625" style="1"/>
    <col min="3599" max="3599" width="13.5703125" style="1" customWidth="1"/>
    <col min="3600" max="3840" width="9.140625" style="1"/>
    <col min="3841" max="3841" width="8.85546875" style="1" customWidth="1"/>
    <col min="3842" max="3843" width="9.140625" style="1"/>
    <col min="3844" max="3844" width="8.85546875" style="1" customWidth="1"/>
    <col min="3845" max="3848" width="17.7109375" style="1" customWidth="1"/>
    <col min="3849" max="3849" width="17.28515625" style="1" customWidth="1"/>
    <col min="3850" max="3850" width="20" style="1" customWidth="1"/>
    <col min="3851" max="3851" width="11.7109375" style="1" customWidth="1"/>
    <col min="3852" max="3852" width="12.85546875" style="1" customWidth="1"/>
    <col min="3853" max="3854" width="9.140625" style="1"/>
    <col min="3855" max="3855" width="13.5703125" style="1" customWidth="1"/>
    <col min="3856" max="4096" width="9.140625" style="1"/>
    <col min="4097" max="4097" width="8.85546875" style="1" customWidth="1"/>
    <col min="4098" max="4099" width="9.140625" style="1"/>
    <col min="4100" max="4100" width="8.85546875" style="1" customWidth="1"/>
    <col min="4101" max="4104" width="17.7109375" style="1" customWidth="1"/>
    <col min="4105" max="4105" width="17.28515625" style="1" customWidth="1"/>
    <col min="4106" max="4106" width="20" style="1" customWidth="1"/>
    <col min="4107" max="4107" width="11.7109375" style="1" customWidth="1"/>
    <col min="4108" max="4108" width="12.85546875" style="1" customWidth="1"/>
    <col min="4109" max="4110" width="9.140625" style="1"/>
    <col min="4111" max="4111" width="13.5703125" style="1" customWidth="1"/>
    <col min="4112" max="4352" width="9.140625" style="1"/>
    <col min="4353" max="4353" width="8.85546875" style="1" customWidth="1"/>
    <col min="4354" max="4355" width="9.140625" style="1"/>
    <col min="4356" max="4356" width="8.85546875" style="1" customWidth="1"/>
    <col min="4357" max="4360" width="17.7109375" style="1" customWidth="1"/>
    <col min="4361" max="4361" width="17.28515625" style="1" customWidth="1"/>
    <col min="4362" max="4362" width="20" style="1" customWidth="1"/>
    <col min="4363" max="4363" width="11.7109375" style="1" customWidth="1"/>
    <col min="4364" max="4364" width="12.85546875" style="1" customWidth="1"/>
    <col min="4365" max="4366" width="9.140625" style="1"/>
    <col min="4367" max="4367" width="13.5703125" style="1" customWidth="1"/>
    <col min="4368" max="4608" width="9.140625" style="1"/>
    <col min="4609" max="4609" width="8.85546875" style="1" customWidth="1"/>
    <col min="4610" max="4611" width="9.140625" style="1"/>
    <col min="4612" max="4612" width="8.85546875" style="1" customWidth="1"/>
    <col min="4613" max="4616" width="17.7109375" style="1" customWidth="1"/>
    <col min="4617" max="4617" width="17.28515625" style="1" customWidth="1"/>
    <col min="4618" max="4618" width="20" style="1" customWidth="1"/>
    <col min="4619" max="4619" width="11.7109375" style="1" customWidth="1"/>
    <col min="4620" max="4620" width="12.85546875" style="1" customWidth="1"/>
    <col min="4621" max="4622" width="9.140625" style="1"/>
    <col min="4623" max="4623" width="13.5703125" style="1" customWidth="1"/>
    <col min="4624" max="4864" width="9.140625" style="1"/>
    <col min="4865" max="4865" width="8.85546875" style="1" customWidth="1"/>
    <col min="4866" max="4867" width="9.140625" style="1"/>
    <col min="4868" max="4868" width="8.85546875" style="1" customWidth="1"/>
    <col min="4869" max="4872" width="17.7109375" style="1" customWidth="1"/>
    <col min="4873" max="4873" width="17.28515625" style="1" customWidth="1"/>
    <col min="4874" max="4874" width="20" style="1" customWidth="1"/>
    <col min="4875" max="4875" width="11.7109375" style="1" customWidth="1"/>
    <col min="4876" max="4876" width="12.85546875" style="1" customWidth="1"/>
    <col min="4877" max="4878" width="9.140625" style="1"/>
    <col min="4879" max="4879" width="13.5703125" style="1" customWidth="1"/>
    <col min="4880" max="5120" width="9.140625" style="1"/>
    <col min="5121" max="5121" width="8.85546875" style="1" customWidth="1"/>
    <col min="5122" max="5123" width="9.140625" style="1"/>
    <col min="5124" max="5124" width="8.85546875" style="1" customWidth="1"/>
    <col min="5125" max="5128" width="17.7109375" style="1" customWidth="1"/>
    <col min="5129" max="5129" width="17.28515625" style="1" customWidth="1"/>
    <col min="5130" max="5130" width="20" style="1" customWidth="1"/>
    <col min="5131" max="5131" width="11.7109375" style="1" customWidth="1"/>
    <col min="5132" max="5132" width="12.85546875" style="1" customWidth="1"/>
    <col min="5133" max="5134" width="9.140625" style="1"/>
    <col min="5135" max="5135" width="13.5703125" style="1" customWidth="1"/>
    <col min="5136" max="5376" width="9.140625" style="1"/>
    <col min="5377" max="5377" width="8.85546875" style="1" customWidth="1"/>
    <col min="5378" max="5379" width="9.140625" style="1"/>
    <col min="5380" max="5380" width="8.85546875" style="1" customWidth="1"/>
    <col min="5381" max="5384" width="17.7109375" style="1" customWidth="1"/>
    <col min="5385" max="5385" width="17.28515625" style="1" customWidth="1"/>
    <col min="5386" max="5386" width="20" style="1" customWidth="1"/>
    <col min="5387" max="5387" width="11.7109375" style="1" customWidth="1"/>
    <col min="5388" max="5388" width="12.85546875" style="1" customWidth="1"/>
    <col min="5389" max="5390" width="9.140625" style="1"/>
    <col min="5391" max="5391" width="13.5703125" style="1" customWidth="1"/>
    <col min="5392" max="5632" width="9.140625" style="1"/>
    <col min="5633" max="5633" width="8.85546875" style="1" customWidth="1"/>
    <col min="5634" max="5635" width="9.140625" style="1"/>
    <col min="5636" max="5636" width="8.85546875" style="1" customWidth="1"/>
    <col min="5637" max="5640" width="17.7109375" style="1" customWidth="1"/>
    <col min="5641" max="5641" width="17.28515625" style="1" customWidth="1"/>
    <col min="5642" max="5642" width="20" style="1" customWidth="1"/>
    <col min="5643" max="5643" width="11.7109375" style="1" customWidth="1"/>
    <col min="5644" max="5644" width="12.85546875" style="1" customWidth="1"/>
    <col min="5645" max="5646" width="9.140625" style="1"/>
    <col min="5647" max="5647" width="13.5703125" style="1" customWidth="1"/>
    <col min="5648" max="5888" width="9.140625" style="1"/>
    <col min="5889" max="5889" width="8.85546875" style="1" customWidth="1"/>
    <col min="5890" max="5891" width="9.140625" style="1"/>
    <col min="5892" max="5892" width="8.85546875" style="1" customWidth="1"/>
    <col min="5893" max="5896" width="17.7109375" style="1" customWidth="1"/>
    <col min="5897" max="5897" width="17.28515625" style="1" customWidth="1"/>
    <col min="5898" max="5898" width="20" style="1" customWidth="1"/>
    <col min="5899" max="5899" width="11.7109375" style="1" customWidth="1"/>
    <col min="5900" max="5900" width="12.85546875" style="1" customWidth="1"/>
    <col min="5901" max="5902" width="9.140625" style="1"/>
    <col min="5903" max="5903" width="13.5703125" style="1" customWidth="1"/>
    <col min="5904" max="6144" width="9.140625" style="1"/>
    <col min="6145" max="6145" width="8.85546875" style="1" customWidth="1"/>
    <col min="6146" max="6147" width="9.140625" style="1"/>
    <col min="6148" max="6148" width="8.85546875" style="1" customWidth="1"/>
    <col min="6149" max="6152" width="17.7109375" style="1" customWidth="1"/>
    <col min="6153" max="6153" width="17.28515625" style="1" customWidth="1"/>
    <col min="6154" max="6154" width="20" style="1" customWidth="1"/>
    <col min="6155" max="6155" width="11.7109375" style="1" customWidth="1"/>
    <col min="6156" max="6156" width="12.85546875" style="1" customWidth="1"/>
    <col min="6157" max="6158" width="9.140625" style="1"/>
    <col min="6159" max="6159" width="13.5703125" style="1" customWidth="1"/>
    <col min="6160" max="6400" width="9.140625" style="1"/>
    <col min="6401" max="6401" width="8.85546875" style="1" customWidth="1"/>
    <col min="6402" max="6403" width="9.140625" style="1"/>
    <col min="6404" max="6404" width="8.85546875" style="1" customWidth="1"/>
    <col min="6405" max="6408" width="17.7109375" style="1" customWidth="1"/>
    <col min="6409" max="6409" width="17.28515625" style="1" customWidth="1"/>
    <col min="6410" max="6410" width="20" style="1" customWidth="1"/>
    <col min="6411" max="6411" width="11.7109375" style="1" customWidth="1"/>
    <col min="6412" max="6412" width="12.85546875" style="1" customWidth="1"/>
    <col min="6413" max="6414" width="9.140625" style="1"/>
    <col min="6415" max="6415" width="13.5703125" style="1" customWidth="1"/>
    <col min="6416" max="6656" width="9.140625" style="1"/>
    <col min="6657" max="6657" width="8.85546875" style="1" customWidth="1"/>
    <col min="6658" max="6659" width="9.140625" style="1"/>
    <col min="6660" max="6660" width="8.85546875" style="1" customWidth="1"/>
    <col min="6661" max="6664" width="17.7109375" style="1" customWidth="1"/>
    <col min="6665" max="6665" width="17.28515625" style="1" customWidth="1"/>
    <col min="6666" max="6666" width="20" style="1" customWidth="1"/>
    <col min="6667" max="6667" width="11.7109375" style="1" customWidth="1"/>
    <col min="6668" max="6668" width="12.85546875" style="1" customWidth="1"/>
    <col min="6669" max="6670" width="9.140625" style="1"/>
    <col min="6671" max="6671" width="13.5703125" style="1" customWidth="1"/>
    <col min="6672" max="6912" width="9.140625" style="1"/>
    <col min="6913" max="6913" width="8.85546875" style="1" customWidth="1"/>
    <col min="6914" max="6915" width="9.140625" style="1"/>
    <col min="6916" max="6916" width="8.85546875" style="1" customWidth="1"/>
    <col min="6917" max="6920" width="17.7109375" style="1" customWidth="1"/>
    <col min="6921" max="6921" width="17.28515625" style="1" customWidth="1"/>
    <col min="6922" max="6922" width="20" style="1" customWidth="1"/>
    <col min="6923" max="6923" width="11.7109375" style="1" customWidth="1"/>
    <col min="6924" max="6924" width="12.85546875" style="1" customWidth="1"/>
    <col min="6925" max="6926" width="9.140625" style="1"/>
    <col min="6927" max="6927" width="13.5703125" style="1" customWidth="1"/>
    <col min="6928" max="7168" width="9.140625" style="1"/>
    <col min="7169" max="7169" width="8.85546875" style="1" customWidth="1"/>
    <col min="7170" max="7171" width="9.140625" style="1"/>
    <col min="7172" max="7172" width="8.85546875" style="1" customWidth="1"/>
    <col min="7173" max="7176" width="17.7109375" style="1" customWidth="1"/>
    <col min="7177" max="7177" width="17.28515625" style="1" customWidth="1"/>
    <col min="7178" max="7178" width="20" style="1" customWidth="1"/>
    <col min="7179" max="7179" width="11.7109375" style="1" customWidth="1"/>
    <col min="7180" max="7180" width="12.85546875" style="1" customWidth="1"/>
    <col min="7181" max="7182" width="9.140625" style="1"/>
    <col min="7183" max="7183" width="13.5703125" style="1" customWidth="1"/>
    <col min="7184" max="7424" width="9.140625" style="1"/>
    <col min="7425" max="7425" width="8.85546875" style="1" customWidth="1"/>
    <col min="7426" max="7427" width="9.140625" style="1"/>
    <col min="7428" max="7428" width="8.85546875" style="1" customWidth="1"/>
    <col min="7429" max="7432" width="17.7109375" style="1" customWidth="1"/>
    <col min="7433" max="7433" width="17.28515625" style="1" customWidth="1"/>
    <col min="7434" max="7434" width="20" style="1" customWidth="1"/>
    <col min="7435" max="7435" width="11.7109375" style="1" customWidth="1"/>
    <col min="7436" max="7436" width="12.85546875" style="1" customWidth="1"/>
    <col min="7437" max="7438" width="9.140625" style="1"/>
    <col min="7439" max="7439" width="13.5703125" style="1" customWidth="1"/>
    <col min="7440" max="7680" width="9.140625" style="1"/>
    <col min="7681" max="7681" width="8.85546875" style="1" customWidth="1"/>
    <col min="7682" max="7683" width="9.140625" style="1"/>
    <col min="7684" max="7684" width="8.85546875" style="1" customWidth="1"/>
    <col min="7685" max="7688" width="17.7109375" style="1" customWidth="1"/>
    <col min="7689" max="7689" width="17.28515625" style="1" customWidth="1"/>
    <col min="7690" max="7690" width="20" style="1" customWidth="1"/>
    <col min="7691" max="7691" width="11.7109375" style="1" customWidth="1"/>
    <col min="7692" max="7692" width="12.85546875" style="1" customWidth="1"/>
    <col min="7693" max="7694" width="9.140625" style="1"/>
    <col min="7695" max="7695" width="13.5703125" style="1" customWidth="1"/>
    <col min="7696" max="7936" width="9.140625" style="1"/>
    <col min="7937" max="7937" width="8.85546875" style="1" customWidth="1"/>
    <col min="7938" max="7939" width="9.140625" style="1"/>
    <col min="7940" max="7940" width="8.85546875" style="1" customWidth="1"/>
    <col min="7941" max="7944" width="17.7109375" style="1" customWidth="1"/>
    <col min="7945" max="7945" width="17.28515625" style="1" customWidth="1"/>
    <col min="7946" max="7946" width="20" style="1" customWidth="1"/>
    <col min="7947" max="7947" width="11.7109375" style="1" customWidth="1"/>
    <col min="7948" max="7948" width="12.85546875" style="1" customWidth="1"/>
    <col min="7949" max="7950" width="9.140625" style="1"/>
    <col min="7951" max="7951" width="13.5703125" style="1" customWidth="1"/>
    <col min="7952" max="8192" width="9.140625" style="1"/>
    <col min="8193" max="8193" width="8.85546875" style="1" customWidth="1"/>
    <col min="8194" max="8195" width="9.140625" style="1"/>
    <col min="8196" max="8196" width="8.85546875" style="1" customWidth="1"/>
    <col min="8197" max="8200" width="17.7109375" style="1" customWidth="1"/>
    <col min="8201" max="8201" width="17.28515625" style="1" customWidth="1"/>
    <col min="8202" max="8202" width="20" style="1" customWidth="1"/>
    <col min="8203" max="8203" width="11.7109375" style="1" customWidth="1"/>
    <col min="8204" max="8204" width="12.85546875" style="1" customWidth="1"/>
    <col min="8205" max="8206" width="9.140625" style="1"/>
    <col min="8207" max="8207" width="13.5703125" style="1" customWidth="1"/>
    <col min="8208" max="8448" width="9.140625" style="1"/>
    <col min="8449" max="8449" width="8.85546875" style="1" customWidth="1"/>
    <col min="8450" max="8451" width="9.140625" style="1"/>
    <col min="8452" max="8452" width="8.85546875" style="1" customWidth="1"/>
    <col min="8453" max="8456" width="17.7109375" style="1" customWidth="1"/>
    <col min="8457" max="8457" width="17.28515625" style="1" customWidth="1"/>
    <col min="8458" max="8458" width="20" style="1" customWidth="1"/>
    <col min="8459" max="8459" width="11.7109375" style="1" customWidth="1"/>
    <col min="8460" max="8460" width="12.85546875" style="1" customWidth="1"/>
    <col min="8461" max="8462" width="9.140625" style="1"/>
    <col min="8463" max="8463" width="13.5703125" style="1" customWidth="1"/>
    <col min="8464" max="8704" width="9.140625" style="1"/>
    <col min="8705" max="8705" width="8.85546875" style="1" customWidth="1"/>
    <col min="8706" max="8707" width="9.140625" style="1"/>
    <col min="8708" max="8708" width="8.85546875" style="1" customWidth="1"/>
    <col min="8709" max="8712" width="17.7109375" style="1" customWidth="1"/>
    <col min="8713" max="8713" width="17.28515625" style="1" customWidth="1"/>
    <col min="8714" max="8714" width="20" style="1" customWidth="1"/>
    <col min="8715" max="8715" width="11.7109375" style="1" customWidth="1"/>
    <col min="8716" max="8716" width="12.85546875" style="1" customWidth="1"/>
    <col min="8717" max="8718" width="9.140625" style="1"/>
    <col min="8719" max="8719" width="13.5703125" style="1" customWidth="1"/>
    <col min="8720" max="8960" width="9.140625" style="1"/>
    <col min="8961" max="8961" width="8.85546875" style="1" customWidth="1"/>
    <col min="8962" max="8963" width="9.140625" style="1"/>
    <col min="8964" max="8964" width="8.85546875" style="1" customWidth="1"/>
    <col min="8965" max="8968" width="17.7109375" style="1" customWidth="1"/>
    <col min="8969" max="8969" width="17.28515625" style="1" customWidth="1"/>
    <col min="8970" max="8970" width="20" style="1" customWidth="1"/>
    <col min="8971" max="8971" width="11.7109375" style="1" customWidth="1"/>
    <col min="8972" max="8972" width="12.85546875" style="1" customWidth="1"/>
    <col min="8973" max="8974" width="9.140625" style="1"/>
    <col min="8975" max="8975" width="13.5703125" style="1" customWidth="1"/>
    <col min="8976" max="9216" width="9.140625" style="1"/>
    <col min="9217" max="9217" width="8.85546875" style="1" customWidth="1"/>
    <col min="9218" max="9219" width="9.140625" style="1"/>
    <col min="9220" max="9220" width="8.85546875" style="1" customWidth="1"/>
    <col min="9221" max="9224" width="17.7109375" style="1" customWidth="1"/>
    <col min="9225" max="9225" width="17.28515625" style="1" customWidth="1"/>
    <col min="9226" max="9226" width="20" style="1" customWidth="1"/>
    <col min="9227" max="9227" width="11.7109375" style="1" customWidth="1"/>
    <col min="9228" max="9228" width="12.85546875" style="1" customWidth="1"/>
    <col min="9229" max="9230" width="9.140625" style="1"/>
    <col min="9231" max="9231" width="13.5703125" style="1" customWidth="1"/>
    <col min="9232" max="9472" width="9.140625" style="1"/>
    <col min="9473" max="9473" width="8.85546875" style="1" customWidth="1"/>
    <col min="9474" max="9475" width="9.140625" style="1"/>
    <col min="9476" max="9476" width="8.85546875" style="1" customWidth="1"/>
    <col min="9477" max="9480" width="17.7109375" style="1" customWidth="1"/>
    <col min="9481" max="9481" width="17.28515625" style="1" customWidth="1"/>
    <col min="9482" max="9482" width="20" style="1" customWidth="1"/>
    <col min="9483" max="9483" width="11.7109375" style="1" customWidth="1"/>
    <col min="9484" max="9484" width="12.85546875" style="1" customWidth="1"/>
    <col min="9485" max="9486" width="9.140625" style="1"/>
    <col min="9487" max="9487" width="13.5703125" style="1" customWidth="1"/>
    <col min="9488" max="9728" width="9.140625" style="1"/>
    <col min="9729" max="9729" width="8.85546875" style="1" customWidth="1"/>
    <col min="9730" max="9731" width="9.140625" style="1"/>
    <col min="9732" max="9732" width="8.85546875" style="1" customWidth="1"/>
    <col min="9733" max="9736" width="17.7109375" style="1" customWidth="1"/>
    <col min="9737" max="9737" width="17.28515625" style="1" customWidth="1"/>
    <col min="9738" max="9738" width="20" style="1" customWidth="1"/>
    <col min="9739" max="9739" width="11.7109375" style="1" customWidth="1"/>
    <col min="9740" max="9740" width="12.85546875" style="1" customWidth="1"/>
    <col min="9741" max="9742" width="9.140625" style="1"/>
    <col min="9743" max="9743" width="13.5703125" style="1" customWidth="1"/>
    <col min="9744" max="9984" width="9.140625" style="1"/>
    <col min="9985" max="9985" width="8.85546875" style="1" customWidth="1"/>
    <col min="9986" max="9987" width="9.140625" style="1"/>
    <col min="9988" max="9988" width="8.85546875" style="1" customWidth="1"/>
    <col min="9989" max="9992" width="17.7109375" style="1" customWidth="1"/>
    <col min="9993" max="9993" width="17.28515625" style="1" customWidth="1"/>
    <col min="9994" max="9994" width="20" style="1" customWidth="1"/>
    <col min="9995" max="9995" width="11.7109375" style="1" customWidth="1"/>
    <col min="9996" max="9996" width="12.85546875" style="1" customWidth="1"/>
    <col min="9997" max="9998" width="9.140625" style="1"/>
    <col min="9999" max="9999" width="13.5703125" style="1" customWidth="1"/>
    <col min="10000" max="10240" width="9.140625" style="1"/>
    <col min="10241" max="10241" width="8.85546875" style="1" customWidth="1"/>
    <col min="10242" max="10243" width="9.140625" style="1"/>
    <col min="10244" max="10244" width="8.85546875" style="1" customWidth="1"/>
    <col min="10245" max="10248" width="17.7109375" style="1" customWidth="1"/>
    <col min="10249" max="10249" width="17.28515625" style="1" customWidth="1"/>
    <col min="10250" max="10250" width="20" style="1" customWidth="1"/>
    <col min="10251" max="10251" width="11.7109375" style="1" customWidth="1"/>
    <col min="10252" max="10252" width="12.85546875" style="1" customWidth="1"/>
    <col min="10253" max="10254" width="9.140625" style="1"/>
    <col min="10255" max="10255" width="13.5703125" style="1" customWidth="1"/>
    <col min="10256" max="10496" width="9.140625" style="1"/>
    <col min="10497" max="10497" width="8.85546875" style="1" customWidth="1"/>
    <col min="10498" max="10499" width="9.140625" style="1"/>
    <col min="10500" max="10500" width="8.85546875" style="1" customWidth="1"/>
    <col min="10501" max="10504" width="17.7109375" style="1" customWidth="1"/>
    <col min="10505" max="10505" width="17.28515625" style="1" customWidth="1"/>
    <col min="10506" max="10506" width="20" style="1" customWidth="1"/>
    <col min="10507" max="10507" width="11.7109375" style="1" customWidth="1"/>
    <col min="10508" max="10508" width="12.85546875" style="1" customWidth="1"/>
    <col min="10509" max="10510" width="9.140625" style="1"/>
    <col min="10511" max="10511" width="13.5703125" style="1" customWidth="1"/>
    <col min="10512" max="10752" width="9.140625" style="1"/>
    <col min="10753" max="10753" width="8.85546875" style="1" customWidth="1"/>
    <col min="10754" max="10755" width="9.140625" style="1"/>
    <col min="10756" max="10756" width="8.85546875" style="1" customWidth="1"/>
    <col min="10757" max="10760" width="17.7109375" style="1" customWidth="1"/>
    <col min="10761" max="10761" width="17.28515625" style="1" customWidth="1"/>
    <col min="10762" max="10762" width="20" style="1" customWidth="1"/>
    <col min="10763" max="10763" width="11.7109375" style="1" customWidth="1"/>
    <col min="10764" max="10764" width="12.85546875" style="1" customWidth="1"/>
    <col min="10765" max="10766" width="9.140625" style="1"/>
    <col min="10767" max="10767" width="13.5703125" style="1" customWidth="1"/>
    <col min="10768" max="11008" width="9.140625" style="1"/>
    <col min="11009" max="11009" width="8.85546875" style="1" customWidth="1"/>
    <col min="11010" max="11011" width="9.140625" style="1"/>
    <col min="11012" max="11012" width="8.85546875" style="1" customWidth="1"/>
    <col min="11013" max="11016" width="17.7109375" style="1" customWidth="1"/>
    <col min="11017" max="11017" width="17.28515625" style="1" customWidth="1"/>
    <col min="11018" max="11018" width="20" style="1" customWidth="1"/>
    <col min="11019" max="11019" width="11.7109375" style="1" customWidth="1"/>
    <col min="11020" max="11020" width="12.85546875" style="1" customWidth="1"/>
    <col min="11021" max="11022" width="9.140625" style="1"/>
    <col min="11023" max="11023" width="13.5703125" style="1" customWidth="1"/>
    <col min="11024" max="11264" width="9.140625" style="1"/>
    <col min="11265" max="11265" width="8.85546875" style="1" customWidth="1"/>
    <col min="11266" max="11267" width="9.140625" style="1"/>
    <col min="11268" max="11268" width="8.85546875" style="1" customWidth="1"/>
    <col min="11269" max="11272" width="17.7109375" style="1" customWidth="1"/>
    <col min="11273" max="11273" width="17.28515625" style="1" customWidth="1"/>
    <col min="11274" max="11274" width="20" style="1" customWidth="1"/>
    <col min="11275" max="11275" width="11.7109375" style="1" customWidth="1"/>
    <col min="11276" max="11276" width="12.85546875" style="1" customWidth="1"/>
    <col min="11277" max="11278" width="9.140625" style="1"/>
    <col min="11279" max="11279" width="13.5703125" style="1" customWidth="1"/>
    <col min="11280" max="11520" width="9.140625" style="1"/>
    <col min="11521" max="11521" width="8.85546875" style="1" customWidth="1"/>
    <col min="11522" max="11523" width="9.140625" style="1"/>
    <col min="11524" max="11524" width="8.85546875" style="1" customWidth="1"/>
    <col min="11525" max="11528" width="17.7109375" style="1" customWidth="1"/>
    <col min="11529" max="11529" width="17.28515625" style="1" customWidth="1"/>
    <col min="11530" max="11530" width="20" style="1" customWidth="1"/>
    <col min="11531" max="11531" width="11.7109375" style="1" customWidth="1"/>
    <col min="11532" max="11532" width="12.85546875" style="1" customWidth="1"/>
    <col min="11533" max="11534" width="9.140625" style="1"/>
    <col min="11535" max="11535" width="13.5703125" style="1" customWidth="1"/>
    <col min="11536" max="11776" width="9.140625" style="1"/>
    <col min="11777" max="11777" width="8.85546875" style="1" customWidth="1"/>
    <col min="11778" max="11779" width="9.140625" style="1"/>
    <col min="11780" max="11780" width="8.85546875" style="1" customWidth="1"/>
    <col min="11781" max="11784" width="17.7109375" style="1" customWidth="1"/>
    <col min="11785" max="11785" width="17.28515625" style="1" customWidth="1"/>
    <col min="11786" max="11786" width="20" style="1" customWidth="1"/>
    <col min="11787" max="11787" width="11.7109375" style="1" customWidth="1"/>
    <col min="11788" max="11788" width="12.85546875" style="1" customWidth="1"/>
    <col min="11789" max="11790" width="9.140625" style="1"/>
    <col min="11791" max="11791" width="13.5703125" style="1" customWidth="1"/>
    <col min="11792" max="12032" width="9.140625" style="1"/>
    <col min="12033" max="12033" width="8.85546875" style="1" customWidth="1"/>
    <col min="12034" max="12035" width="9.140625" style="1"/>
    <col min="12036" max="12036" width="8.85546875" style="1" customWidth="1"/>
    <col min="12037" max="12040" width="17.7109375" style="1" customWidth="1"/>
    <col min="12041" max="12041" width="17.28515625" style="1" customWidth="1"/>
    <col min="12042" max="12042" width="20" style="1" customWidth="1"/>
    <col min="12043" max="12043" width="11.7109375" style="1" customWidth="1"/>
    <col min="12044" max="12044" width="12.85546875" style="1" customWidth="1"/>
    <col min="12045" max="12046" width="9.140625" style="1"/>
    <col min="12047" max="12047" width="13.5703125" style="1" customWidth="1"/>
    <col min="12048" max="12288" width="9.140625" style="1"/>
    <col min="12289" max="12289" width="8.85546875" style="1" customWidth="1"/>
    <col min="12290" max="12291" width="9.140625" style="1"/>
    <col min="12292" max="12292" width="8.85546875" style="1" customWidth="1"/>
    <col min="12293" max="12296" width="17.7109375" style="1" customWidth="1"/>
    <col min="12297" max="12297" width="17.28515625" style="1" customWidth="1"/>
    <col min="12298" max="12298" width="20" style="1" customWidth="1"/>
    <col min="12299" max="12299" width="11.7109375" style="1" customWidth="1"/>
    <col min="12300" max="12300" width="12.85546875" style="1" customWidth="1"/>
    <col min="12301" max="12302" width="9.140625" style="1"/>
    <col min="12303" max="12303" width="13.5703125" style="1" customWidth="1"/>
    <col min="12304" max="12544" width="9.140625" style="1"/>
    <col min="12545" max="12545" width="8.85546875" style="1" customWidth="1"/>
    <col min="12546" max="12547" width="9.140625" style="1"/>
    <col min="12548" max="12548" width="8.85546875" style="1" customWidth="1"/>
    <col min="12549" max="12552" width="17.7109375" style="1" customWidth="1"/>
    <col min="12553" max="12553" width="17.28515625" style="1" customWidth="1"/>
    <col min="12554" max="12554" width="20" style="1" customWidth="1"/>
    <col min="12555" max="12555" width="11.7109375" style="1" customWidth="1"/>
    <col min="12556" max="12556" width="12.85546875" style="1" customWidth="1"/>
    <col min="12557" max="12558" width="9.140625" style="1"/>
    <col min="12559" max="12559" width="13.5703125" style="1" customWidth="1"/>
    <col min="12560" max="12800" width="9.140625" style="1"/>
    <col min="12801" max="12801" width="8.85546875" style="1" customWidth="1"/>
    <col min="12802" max="12803" width="9.140625" style="1"/>
    <col min="12804" max="12804" width="8.85546875" style="1" customWidth="1"/>
    <col min="12805" max="12808" width="17.7109375" style="1" customWidth="1"/>
    <col min="12809" max="12809" width="17.28515625" style="1" customWidth="1"/>
    <col min="12810" max="12810" width="20" style="1" customWidth="1"/>
    <col min="12811" max="12811" width="11.7109375" style="1" customWidth="1"/>
    <col min="12812" max="12812" width="12.85546875" style="1" customWidth="1"/>
    <col min="12813" max="12814" width="9.140625" style="1"/>
    <col min="12815" max="12815" width="13.5703125" style="1" customWidth="1"/>
    <col min="12816" max="13056" width="9.140625" style="1"/>
    <col min="13057" max="13057" width="8.85546875" style="1" customWidth="1"/>
    <col min="13058" max="13059" width="9.140625" style="1"/>
    <col min="13060" max="13060" width="8.85546875" style="1" customWidth="1"/>
    <col min="13061" max="13064" width="17.7109375" style="1" customWidth="1"/>
    <col min="13065" max="13065" width="17.28515625" style="1" customWidth="1"/>
    <col min="13066" max="13066" width="20" style="1" customWidth="1"/>
    <col min="13067" max="13067" width="11.7109375" style="1" customWidth="1"/>
    <col min="13068" max="13068" width="12.85546875" style="1" customWidth="1"/>
    <col min="13069" max="13070" width="9.140625" style="1"/>
    <col min="13071" max="13071" width="13.5703125" style="1" customWidth="1"/>
    <col min="13072" max="13312" width="9.140625" style="1"/>
    <col min="13313" max="13313" width="8.85546875" style="1" customWidth="1"/>
    <col min="13314" max="13315" width="9.140625" style="1"/>
    <col min="13316" max="13316" width="8.85546875" style="1" customWidth="1"/>
    <col min="13317" max="13320" width="17.7109375" style="1" customWidth="1"/>
    <col min="13321" max="13321" width="17.28515625" style="1" customWidth="1"/>
    <col min="13322" max="13322" width="20" style="1" customWidth="1"/>
    <col min="13323" max="13323" width="11.7109375" style="1" customWidth="1"/>
    <col min="13324" max="13324" width="12.85546875" style="1" customWidth="1"/>
    <col min="13325" max="13326" width="9.140625" style="1"/>
    <col min="13327" max="13327" width="13.5703125" style="1" customWidth="1"/>
    <col min="13328" max="13568" width="9.140625" style="1"/>
    <col min="13569" max="13569" width="8.85546875" style="1" customWidth="1"/>
    <col min="13570" max="13571" width="9.140625" style="1"/>
    <col min="13572" max="13572" width="8.85546875" style="1" customWidth="1"/>
    <col min="13573" max="13576" width="17.7109375" style="1" customWidth="1"/>
    <col min="13577" max="13577" width="17.28515625" style="1" customWidth="1"/>
    <col min="13578" max="13578" width="20" style="1" customWidth="1"/>
    <col min="13579" max="13579" width="11.7109375" style="1" customWidth="1"/>
    <col min="13580" max="13580" width="12.85546875" style="1" customWidth="1"/>
    <col min="13581" max="13582" width="9.140625" style="1"/>
    <col min="13583" max="13583" width="13.5703125" style="1" customWidth="1"/>
    <col min="13584" max="13824" width="9.140625" style="1"/>
    <col min="13825" max="13825" width="8.85546875" style="1" customWidth="1"/>
    <col min="13826" max="13827" width="9.140625" style="1"/>
    <col min="13828" max="13828" width="8.85546875" style="1" customWidth="1"/>
    <col min="13829" max="13832" width="17.7109375" style="1" customWidth="1"/>
    <col min="13833" max="13833" width="17.28515625" style="1" customWidth="1"/>
    <col min="13834" max="13834" width="20" style="1" customWidth="1"/>
    <col min="13835" max="13835" width="11.7109375" style="1" customWidth="1"/>
    <col min="13836" max="13836" width="12.85546875" style="1" customWidth="1"/>
    <col min="13837" max="13838" width="9.140625" style="1"/>
    <col min="13839" max="13839" width="13.5703125" style="1" customWidth="1"/>
    <col min="13840" max="14080" width="9.140625" style="1"/>
    <col min="14081" max="14081" width="8.85546875" style="1" customWidth="1"/>
    <col min="14082" max="14083" width="9.140625" style="1"/>
    <col min="14084" max="14084" width="8.85546875" style="1" customWidth="1"/>
    <col min="14085" max="14088" width="17.7109375" style="1" customWidth="1"/>
    <col min="14089" max="14089" width="17.28515625" style="1" customWidth="1"/>
    <col min="14090" max="14090" width="20" style="1" customWidth="1"/>
    <col min="14091" max="14091" width="11.7109375" style="1" customWidth="1"/>
    <col min="14092" max="14092" width="12.85546875" style="1" customWidth="1"/>
    <col min="14093" max="14094" width="9.140625" style="1"/>
    <col min="14095" max="14095" width="13.5703125" style="1" customWidth="1"/>
    <col min="14096" max="14336" width="9.140625" style="1"/>
    <col min="14337" max="14337" width="8.85546875" style="1" customWidth="1"/>
    <col min="14338" max="14339" width="9.140625" style="1"/>
    <col min="14340" max="14340" width="8.85546875" style="1" customWidth="1"/>
    <col min="14341" max="14344" width="17.7109375" style="1" customWidth="1"/>
    <col min="14345" max="14345" width="17.28515625" style="1" customWidth="1"/>
    <col min="14346" max="14346" width="20" style="1" customWidth="1"/>
    <col min="14347" max="14347" width="11.7109375" style="1" customWidth="1"/>
    <col min="14348" max="14348" width="12.85546875" style="1" customWidth="1"/>
    <col min="14349" max="14350" width="9.140625" style="1"/>
    <col min="14351" max="14351" width="13.5703125" style="1" customWidth="1"/>
    <col min="14352" max="14592" width="9.140625" style="1"/>
    <col min="14593" max="14593" width="8.85546875" style="1" customWidth="1"/>
    <col min="14594" max="14595" width="9.140625" style="1"/>
    <col min="14596" max="14596" width="8.85546875" style="1" customWidth="1"/>
    <col min="14597" max="14600" width="17.7109375" style="1" customWidth="1"/>
    <col min="14601" max="14601" width="17.28515625" style="1" customWidth="1"/>
    <col min="14602" max="14602" width="20" style="1" customWidth="1"/>
    <col min="14603" max="14603" width="11.7109375" style="1" customWidth="1"/>
    <col min="14604" max="14604" width="12.85546875" style="1" customWidth="1"/>
    <col min="14605" max="14606" width="9.140625" style="1"/>
    <col min="14607" max="14607" width="13.5703125" style="1" customWidth="1"/>
    <col min="14608" max="14848" width="9.140625" style="1"/>
    <col min="14849" max="14849" width="8.85546875" style="1" customWidth="1"/>
    <col min="14850" max="14851" width="9.140625" style="1"/>
    <col min="14852" max="14852" width="8.85546875" style="1" customWidth="1"/>
    <col min="14853" max="14856" width="17.7109375" style="1" customWidth="1"/>
    <col min="14857" max="14857" width="17.28515625" style="1" customWidth="1"/>
    <col min="14858" max="14858" width="20" style="1" customWidth="1"/>
    <col min="14859" max="14859" width="11.7109375" style="1" customWidth="1"/>
    <col min="14860" max="14860" width="12.85546875" style="1" customWidth="1"/>
    <col min="14861" max="14862" width="9.140625" style="1"/>
    <col min="14863" max="14863" width="13.5703125" style="1" customWidth="1"/>
    <col min="14864" max="15104" width="9.140625" style="1"/>
    <col min="15105" max="15105" width="8.85546875" style="1" customWidth="1"/>
    <col min="15106" max="15107" width="9.140625" style="1"/>
    <col min="15108" max="15108" width="8.85546875" style="1" customWidth="1"/>
    <col min="15109" max="15112" width="17.7109375" style="1" customWidth="1"/>
    <col min="15113" max="15113" width="17.28515625" style="1" customWidth="1"/>
    <col min="15114" max="15114" width="20" style="1" customWidth="1"/>
    <col min="15115" max="15115" width="11.7109375" style="1" customWidth="1"/>
    <col min="15116" max="15116" width="12.85546875" style="1" customWidth="1"/>
    <col min="15117" max="15118" width="9.140625" style="1"/>
    <col min="15119" max="15119" width="13.5703125" style="1" customWidth="1"/>
    <col min="15120" max="15360" width="9.140625" style="1"/>
    <col min="15361" max="15361" width="8.85546875" style="1" customWidth="1"/>
    <col min="15362" max="15363" width="9.140625" style="1"/>
    <col min="15364" max="15364" width="8.85546875" style="1" customWidth="1"/>
    <col min="15365" max="15368" width="17.7109375" style="1" customWidth="1"/>
    <col min="15369" max="15369" width="17.28515625" style="1" customWidth="1"/>
    <col min="15370" max="15370" width="20" style="1" customWidth="1"/>
    <col min="15371" max="15371" width="11.7109375" style="1" customWidth="1"/>
    <col min="15372" max="15372" width="12.85546875" style="1" customWidth="1"/>
    <col min="15373" max="15374" width="9.140625" style="1"/>
    <col min="15375" max="15375" width="13.5703125" style="1" customWidth="1"/>
    <col min="15376" max="15616" width="9.140625" style="1"/>
    <col min="15617" max="15617" width="8.85546875" style="1" customWidth="1"/>
    <col min="15618" max="15619" width="9.140625" style="1"/>
    <col min="15620" max="15620" width="8.85546875" style="1" customWidth="1"/>
    <col min="15621" max="15624" width="17.7109375" style="1" customWidth="1"/>
    <col min="15625" max="15625" width="17.28515625" style="1" customWidth="1"/>
    <col min="15626" max="15626" width="20" style="1" customWidth="1"/>
    <col min="15627" max="15627" width="11.7109375" style="1" customWidth="1"/>
    <col min="15628" max="15628" width="12.85546875" style="1" customWidth="1"/>
    <col min="15629" max="15630" width="9.140625" style="1"/>
    <col min="15631" max="15631" width="13.5703125" style="1" customWidth="1"/>
    <col min="15632" max="15872" width="9.140625" style="1"/>
    <col min="15873" max="15873" width="8.85546875" style="1" customWidth="1"/>
    <col min="15874" max="15875" width="9.140625" style="1"/>
    <col min="15876" max="15876" width="8.85546875" style="1" customWidth="1"/>
    <col min="15877" max="15880" width="17.7109375" style="1" customWidth="1"/>
    <col min="15881" max="15881" width="17.28515625" style="1" customWidth="1"/>
    <col min="15882" max="15882" width="20" style="1" customWidth="1"/>
    <col min="15883" max="15883" width="11.7109375" style="1" customWidth="1"/>
    <col min="15884" max="15884" width="12.85546875" style="1" customWidth="1"/>
    <col min="15885" max="15886" width="9.140625" style="1"/>
    <col min="15887" max="15887" width="13.5703125" style="1" customWidth="1"/>
    <col min="15888" max="16128" width="9.140625" style="1"/>
    <col min="16129" max="16129" width="8.85546875" style="1" customWidth="1"/>
    <col min="16130" max="16131" width="9.140625" style="1"/>
    <col min="16132" max="16132" width="8.85546875" style="1" customWidth="1"/>
    <col min="16133" max="16136" width="17.7109375" style="1" customWidth="1"/>
    <col min="16137" max="16137" width="17.28515625" style="1" customWidth="1"/>
    <col min="16138" max="16138" width="20" style="1" customWidth="1"/>
    <col min="16139" max="16139" width="11.7109375" style="1" customWidth="1"/>
    <col min="16140" max="16140" width="12.85546875" style="1" customWidth="1"/>
    <col min="16141" max="16142" width="9.140625" style="1"/>
    <col min="16143" max="16143" width="13.5703125" style="1" customWidth="1"/>
    <col min="16144" max="16384" width="9.140625" style="1"/>
  </cols>
  <sheetData>
    <row r="1" spans="1:15">
      <c r="L1" s="2"/>
    </row>
    <row r="2" spans="1:15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5" ht="13.5" thickBot="1">
      <c r="H3" s="5" t="s">
        <v>1</v>
      </c>
      <c r="I3" s="5"/>
      <c r="L3" s="6"/>
      <c r="N3" s="6"/>
      <c r="O3" s="6"/>
    </row>
    <row r="4" spans="1:15" ht="15">
      <c r="A4" s="7" t="s">
        <v>2</v>
      </c>
      <c r="B4" s="8" t="s">
        <v>3</v>
      </c>
      <c r="C4" s="9"/>
      <c r="D4" s="10"/>
      <c r="E4" s="11" t="s">
        <v>4</v>
      </c>
      <c r="F4" s="11" t="s">
        <v>5</v>
      </c>
      <c r="G4" s="12" t="s">
        <v>6</v>
      </c>
      <c r="H4" s="12" t="s">
        <v>6</v>
      </c>
      <c r="I4" s="13" t="s">
        <v>6</v>
      </c>
      <c r="J4" s="14"/>
      <c r="K4" s="14"/>
      <c r="L4" s="14"/>
      <c r="M4" s="15"/>
      <c r="N4" s="16"/>
      <c r="O4" s="17"/>
    </row>
    <row r="5" spans="1:15" ht="15">
      <c r="A5" s="18"/>
      <c r="B5" s="19"/>
      <c r="C5" s="20"/>
      <c r="D5" s="21"/>
      <c r="E5" s="22" t="s">
        <v>7</v>
      </c>
      <c r="F5" s="22" t="s">
        <v>7</v>
      </c>
      <c r="G5" s="23" t="s">
        <v>8</v>
      </c>
      <c r="H5" s="23" t="s">
        <v>8</v>
      </c>
      <c r="I5" s="24" t="s">
        <v>8</v>
      </c>
      <c r="J5" s="25"/>
      <c r="K5" s="25"/>
      <c r="L5" s="25"/>
      <c r="M5" s="15"/>
      <c r="N5" s="16"/>
      <c r="O5" s="17"/>
    </row>
    <row r="6" spans="1:15" ht="15">
      <c r="A6" s="26"/>
      <c r="B6" s="27"/>
      <c r="C6" s="20"/>
      <c r="D6" s="21"/>
      <c r="E6" s="28" t="s">
        <v>9</v>
      </c>
      <c r="F6" s="28" t="s">
        <v>9</v>
      </c>
      <c r="G6" s="28" t="s">
        <v>7</v>
      </c>
      <c r="H6" s="28" t="s">
        <v>10</v>
      </c>
      <c r="I6" s="29" t="s">
        <v>11</v>
      </c>
      <c r="J6" s="14"/>
      <c r="K6" s="14"/>
      <c r="L6" s="30"/>
      <c r="M6" s="15"/>
      <c r="N6" s="16"/>
      <c r="O6" s="17"/>
    </row>
    <row r="7" spans="1:15" ht="14.25" customHeight="1" thickBot="1">
      <c r="A7" s="31"/>
      <c r="B7" s="32"/>
      <c r="C7" s="33"/>
      <c r="D7" s="34"/>
      <c r="E7" s="35"/>
      <c r="F7" s="35"/>
      <c r="G7" s="36" t="s">
        <v>9</v>
      </c>
      <c r="H7" s="37" t="s">
        <v>9</v>
      </c>
      <c r="I7" s="38" t="s">
        <v>9</v>
      </c>
      <c r="J7" s="39"/>
      <c r="K7" s="40"/>
      <c r="L7" s="40"/>
      <c r="M7" s="15"/>
      <c r="N7" s="16"/>
      <c r="O7" s="17"/>
    </row>
    <row r="8" spans="1:15">
      <c r="A8" s="41"/>
      <c r="B8" s="42"/>
      <c r="C8" s="42"/>
      <c r="D8" s="42"/>
      <c r="E8" s="43" t="s">
        <v>12</v>
      </c>
      <c r="F8" s="43" t="s">
        <v>13</v>
      </c>
      <c r="G8" s="43" t="s">
        <v>14</v>
      </c>
      <c r="H8" s="43" t="s">
        <v>15</v>
      </c>
      <c r="I8" s="44" t="s">
        <v>16</v>
      </c>
      <c r="J8" s="45"/>
      <c r="K8" s="46"/>
      <c r="L8" s="47"/>
      <c r="M8" s="15"/>
      <c r="N8" s="16"/>
      <c r="O8" s="17"/>
    </row>
    <row r="9" spans="1:15" ht="13.5" thickBot="1">
      <c r="A9" s="41"/>
      <c r="B9" s="48" t="s">
        <v>17</v>
      </c>
      <c r="C9" s="49"/>
      <c r="D9" s="49"/>
      <c r="E9" s="50"/>
      <c r="F9" s="50"/>
      <c r="G9" s="50"/>
      <c r="H9" s="50"/>
      <c r="I9" s="51"/>
      <c r="J9" s="42"/>
      <c r="K9" s="42"/>
      <c r="L9" s="42"/>
      <c r="M9" s="42"/>
      <c r="N9" s="42"/>
      <c r="O9" s="52"/>
    </row>
    <row r="10" spans="1:15">
      <c r="A10" s="53">
        <v>66934885</v>
      </c>
      <c r="B10" s="54" t="s">
        <v>18</v>
      </c>
      <c r="C10" s="55"/>
      <c r="D10" s="56"/>
      <c r="E10" s="57">
        <f>4309739.59+43802</f>
        <v>4353541.59</v>
      </c>
      <c r="F10" s="57">
        <f>4376325.47+63561</f>
        <v>4439886.47</v>
      </c>
      <c r="G10" s="57">
        <f t="shared" ref="G10:G20" si="0">F10-E10</f>
        <v>86344.879999999888</v>
      </c>
      <c r="H10" s="57">
        <v>66585.88</v>
      </c>
      <c r="I10" s="58">
        <v>19759</v>
      </c>
      <c r="J10" s="59"/>
      <c r="K10" s="59"/>
      <c r="L10" s="59"/>
      <c r="M10" s="42"/>
      <c r="N10" s="42"/>
      <c r="O10" s="42"/>
    </row>
    <row r="11" spans="1:15">
      <c r="A11" s="60">
        <v>75027356</v>
      </c>
      <c r="B11" s="61" t="s">
        <v>19</v>
      </c>
      <c r="C11" s="62"/>
      <c r="D11" s="63"/>
      <c r="E11" s="64">
        <f>6062040.11+61979.68</f>
        <v>6124019.79</v>
      </c>
      <c r="F11" s="64">
        <f>6012384.08+111635.71</f>
        <v>6124019.79</v>
      </c>
      <c r="G11" s="64">
        <f t="shared" si="0"/>
        <v>0</v>
      </c>
      <c r="H11" s="64">
        <v>-49656.03</v>
      </c>
      <c r="I11" s="65">
        <v>49656.03</v>
      </c>
      <c r="J11" s="59"/>
      <c r="K11" s="59"/>
      <c r="L11" s="59"/>
      <c r="M11" s="42"/>
      <c r="N11" s="42"/>
      <c r="O11" s="42"/>
    </row>
    <row r="12" spans="1:15">
      <c r="A12" s="60">
        <v>75027348</v>
      </c>
      <c r="B12" s="61" t="s">
        <v>20</v>
      </c>
      <c r="C12" s="62"/>
      <c r="D12" s="63"/>
      <c r="E12" s="64">
        <f>4197527.02+51487</f>
        <v>4249014.0199999996</v>
      </c>
      <c r="F12" s="64">
        <f>4286921.87+73410</f>
        <v>4360331.87</v>
      </c>
      <c r="G12" s="64">
        <f t="shared" si="0"/>
        <v>111317.85000000056</v>
      </c>
      <c r="H12" s="64">
        <v>89394.85</v>
      </c>
      <c r="I12" s="65">
        <v>21923</v>
      </c>
      <c r="J12" s="59"/>
      <c r="K12" s="59"/>
      <c r="L12" s="59"/>
      <c r="M12" s="42"/>
      <c r="N12" s="42"/>
      <c r="O12" s="42"/>
    </row>
    <row r="13" spans="1:15">
      <c r="A13" s="60">
        <v>75027330</v>
      </c>
      <c r="B13" s="61" t="s">
        <v>21</v>
      </c>
      <c r="C13" s="62"/>
      <c r="D13" s="63"/>
      <c r="E13" s="64">
        <f>7100096.99+218181</f>
        <v>7318277.9900000002</v>
      </c>
      <c r="F13" s="64">
        <f>7191231.96+228140</f>
        <v>7419371.96</v>
      </c>
      <c r="G13" s="64">
        <f t="shared" si="0"/>
        <v>101093.96999999974</v>
      </c>
      <c r="H13" s="64">
        <v>91134.97</v>
      </c>
      <c r="I13" s="65">
        <v>9959</v>
      </c>
      <c r="J13" s="59"/>
      <c r="K13" s="59"/>
      <c r="L13" s="59"/>
      <c r="M13" s="42"/>
      <c r="N13" s="42"/>
      <c r="O13" s="42"/>
    </row>
    <row r="14" spans="1:15">
      <c r="A14" s="60">
        <v>70934011</v>
      </c>
      <c r="B14" s="61" t="s">
        <v>22</v>
      </c>
      <c r="C14" s="62"/>
      <c r="D14" s="63"/>
      <c r="E14" s="64">
        <f>7448760.85+42621</f>
        <v>7491381.8499999996</v>
      </c>
      <c r="F14" s="64">
        <f>7562252.11+53741</f>
        <v>7615993.1100000003</v>
      </c>
      <c r="G14" s="64">
        <f t="shared" si="0"/>
        <v>124611.26000000071</v>
      </c>
      <c r="H14" s="64">
        <v>113491.26</v>
      </c>
      <c r="I14" s="65">
        <v>11120</v>
      </c>
      <c r="J14" s="59"/>
      <c r="K14" s="59"/>
      <c r="L14" s="59"/>
      <c r="M14" s="42"/>
      <c r="N14" s="42"/>
      <c r="O14" s="42"/>
    </row>
    <row r="15" spans="1:15">
      <c r="A15" s="60">
        <v>75027313</v>
      </c>
      <c r="B15" s="61" t="s">
        <v>23</v>
      </c>
      <c r="C15" s="62"/>
      <c r="D15" s="63"/>
      <c r="E15" s="64">
        <f>2612940.03+5160</f>
        <v>2618100.0299999998</v>
      </c>
      <c r="F15" s="64">
        <f>2642787.48+7480</f>
        <v>2650267.48</v>
      </c>
      <c r="G15" s="64">
        <f t="shared" si="0"/>
        <v>32167.450000000186</v>
      </c>
      <c r="H15" s="64">
        <v>29847.45</v>
      </c>
      <c r="I15" s="65">
        <v>2320</v>
      </c>
      <c r="J15" s="59"/>
      <c r="K15" s="59"/>
      <c r="L15" s="59"/>
      <c r="M15" s="42"/>
      <c r="N15" s="42"/>
      <c r="O15" s="42"/>
    </row>
    <row r="16" spans="1:15">
      <c r="A16" s="60">
        <v>63029049</v>
      </c>
      <c r="B16" s="61" t="s">
        <v>24</v>
      </c>
      <c r="C16" s="62"/>
      <c r="D16" s="63"/>
      <c r="E16" s="64">
        <f>4627662.71+141890</f>
        <v>4769552.71</v>
      </c>
      <c r="F16" s="64">
        <f>4651850.49+154743</f>
        <v>4806593.49</v>
      </c>
      <c r="G16" s="64">
        <f t="shared" si="0"/>
        <v>37040.780000000261</v>
      </c>
      <c r="H16" s="64">
        <v>24187.78</v>
      </c>
      <c r="I16" s="65">
        <v>12853</v>
      </c>
      <c r="J16" s="59"/>
      <c r="K16" s="59"/>
      <c r="L16" s="59"/>
      <c r="M16" s="42"/>
      <c r="N16" s="42"/>
      <c r="O16" s="42"/>
    </row>
    <row r="17" spans="1:15">
      <c r="A17" s="60">
        <v>75027305</v>
      </c>
      <c r="B17" s="61" t="s">
        <v>25</v>
      </c>
      <c r="C17" s="62"/>
      <c r="D17" s="63"/>
      <c r="E17" s="64">
        <f>4889634.42+2980.08</f>
        <v>4892614.5</v>
      </c>
      <c r="F17" s="64">
        <f>4982975.14+3561.5</f>
        <v>4986536.6399999997</v>
      </c>
      <c r="G17" s="64">
        <f t="shared" si="0"/>
        <v>93922.139999999665</v>
      </c>
      <c r="H17" s="64">
        <v>93340.72</v>
      </c>
      <c r="I17" s="65">
        <v>581.41999999999996</v>
      </c>
      <c r="J17" s="59"/>
      <c r="K17" s="59"/>
      <c r="L17" s="59"/>
      <c r="M17" s="42"/>
      <c r="N17" s="42"/>
      <c r="O17" s="42"/>
    </row>
    <row r="18" spans="1:15">
      <c r="A18" s="60">
        <v>75027364</v>
      </c>
      <c r="B18" s="61" t="s">
        <v>26</v>
      </c>
      <c r="C18" s="62"/>
      <c r="D18" s="63"/>
      <c r="E18" s="64">
        <f>4317938.95+8342</f>
        <v>4326280.95</v>
      </c>
      <c r="F18" s="64">
        <f>4385986.13+10450</f>
        <v>4396436.13</v>
      </c>
      <c r="G18" s="64">
        <f t="shared" si="0"/>
        <v>70155.179999999702</v>
      </c>
      <c r="H18" s="64">
        <v>68047.179999999993</v>
      </c>
      <c r="I18" s="65">
        <v>2108</v>
      </c>
      <c r="J18" s="59"/>
      <c r="K18" s="59"/>
      <c r="L18" s="59"/>
      <c r="M18" s="42"/>
      <c r="N18" s="42"/>
      <c r="O18" s="42"/>
    </row>
    <row r="19" spans="1:15">
      <c r="A19" s="60">
        <v>66739721</v>
      </c>
      <c r="B19" s="61" t="s">
        <v>27</v>
      </c>
      <c r="C19" s="62"/>
      <c r="D19" s="63"/>
      <c r="E19" s="64">
        <f>7306350.19+96621.95</f>
        <v>7402972.1400000006</v>
      </c>
      <c r="F19" s="64">
        <f>7506487.26+114630</f>
        <v>7621117.2599999998</v>
      </c>
      <c r="G19" s="64">
        <f t="shared" si="0"/>
        <v>218145.11999999918</v>
      </c>
      <c r="H19" s="64">
        <v>200137.07</v>
      </c>
      <c r="I19" s="65">
        <v>18008.05</v>
      </c>
      <c r="J19" s="59"/>
      <c r="K19" s="59"/>
      <c r="L19" s="66"/>
      <c r="M19" s="42"/>
      <c r="N19" s="42"/>
      <c r="O19" s="42"/>
    </row>
    <row r="20" spans="1:15" ht="13.5" thickBot="1">
      <c r="A20" s="67">
        <v>70934002</v>
      </c>
      <c r="B20" s="68" t="s">
        <v>28</v>
      </c>
      <c r="C20" s="69"/>
      <c r="D20" s="69"/>
      <c r="E20" s="70">
        <f>6912843.61+130784.3</f>
        <v>7043627.9100000001</v>
      </c>
      <c r="F20" s="70">
        <f>6886005.41+157622.5</f>
        <v>7043627.9100000001</v>
      </c>
      <c r="G20" s="70">
        <f t="shared" si="0"/>
        <v>0</v>
      </c>
      <c r="H20" s="70">
        <v>-26838.2</v>
      </c>
      <c r="I20" s="71">
        <v>26838.2</v>
      </c>
      <c r="J20" s="59"/>
      <c r="K20" s="59"/>
      <c r="L20" s="59"/>
      <c r="M20" s="42"/>
      <c r="N20" s="42"/>
      <c r="O20" s="42"/>
    </row>
    <row r="21" spans="1:15">
      <c r="A21" s="41"/>
      <c r="B21" s="42"/>
      <c r="C21" s="42"/>
      <c r="D21" s="42"/>
      <c r="E21" s="59"/>
      <c r="F21" s="59"/>
      <c r="G21" s="59"/>
      <c r="H21" s="59"/>
      <c r="I21" s="72"/>
      <c r="J21" s="59"/>
      <c r="K21" s="59"/>
      <c r="L21" s="59"/>
      <c r="M21" s="42"/>
      <c r="N21" s="42"/>
      <c r="O21" s="52"/>
    </row>
    <row r="22" spans="1:15" ht="13.5" thickBot="1">
      <c r="A22" s="41"/>
      <c r="B22" s="48" t="s">
        <v>29</v>
      </c>
      <c r="C22" s="49"/>
      <c r="D22" s="49"/>
      <c r="E22" s="59"/>
      <c r="F22" s="59"/>
      <c r="G22" s="59"/>
      <c r="H22" s="59"/>
      <c r="I22" s="72"/>
      <c r="J22" s="59"/>
      <c r="K22" s="59"/>
      <c r="L22" s="59"/>
      <c r="M22" s="42"/>
      <c r="N22" s="42"/>
      <c r="O22" s="52"/>
    </row>
    <row r="23" spans="1:15">
      <c r="A23" s="53">
        <v>70933944</v>
      </c>
      <c r="B23" s="54" t="s">
        <v>30</v>
      </c>
      <c r="C23" s="55"/>
      <c r="D23" s="56"/>
      <c r="E23" s="57">
        <f>13179805.67+37148.1</f>
        <v>13216953.77</v>
      </c>
      <c r="F23" s="57">
        <f>13149653.67+67300.1</f>
        <v>13216953.77</v>
      </c>
      <c r="G23" s="57">
        <f>F23-E23</f>
        <v>0</v>
      </c>
      <c r="H23" s="57">
        <v>-30152</v>
      </c>
      <c r="I23" s="58">
        <v>30152</v>
      </c>
      <c r="J23" s="59"/>
      <c r="K23" s="59"/>
      <c r="L23" s="59"/>
      <c r="M23" s="42"/>
      <c r="N23" s="42"/>
      <c r="O23" s="42"/>
    </row>
    <row r="24" spans="1:15">
      <c r="A24" s="60">
        <v>61989088</v>
      </c>
      <c r="B24" s="61" t="s">
        <v>31</v>
      </c>
      <c r="C24" s="62"/>
      <c r="D24" s="63"/>
      <c r="E24" s="64">
        <f>9822439.61+50548.81</f>
        <v>9872988.4199999999</v>
      </c>
      <c r="F24" s="64">
        <f>9770026.42+102962</f>
        <v>9872988.4199999999</v>
      </c>
      <c r="G24" s="64">
        <f>F24-E24</f>
        <v>0</v>
      </c>
      <c r="H24" s="64">
        <v>-52413.19</v>
      </c>
      <c r="I24" s="65">
        <v>52413.19</v>
      </c>
      <c r="J24" s="59"/>
      <c r="K24" s="59"/>
      <c r="L24" s="59"/>
      <c r="M24" s="42"/>
      <c r="N24" s="42"/>
      <c r="O24" s="42"/>
    </row>
    <row r="25" spans="1:15">
      <c r="A25" s="60">
        <v>70933987</v>
      </c>
      <c r="B25" s="61" t="s">
        <v>32</v>
      </c>
      <c r="C25" s="62"/>
      <c r="D25" s="63"/>
      <c r="E25" s="64">
        <f>25678868.94+831725.86</f>
        <v>26510594.800000001</v>
      </c>
      <c r="F25" s="64">
        <f>25838922.6+884421</f>
        <v>26723343.600000001</v>
      </c>
      <c r="G25" s="64">
        <f>F25-E25</f>
        <v>212748.80000000075</v>
      </c>
      <c r="H25" s="64">
        <v>160053.66</v>
      </c>
      <c r="I25" s="65">
        <v>52695.14</v>
      </c>
      <c r="J25" s="59"/>
      <c r="K25" s="59"/>
      <c r="L25" s="59"/>
      <c r="M25" s="42"/>
      <c r="N25" s="42"/>
      <c r="O25" s="42"/>
    </row>
    <row r="26" spans="1:15">
      <c r="A26" s="60">
        <v>70933979</v>
      </c>
      <c r="B26" s="61" t="s">
        <v>33</v>
      </c>
      <c r="C26" s="62"/>
      <c r="D26" s="63"/>
      <c r="E26" s="64">
        <f>17002686.54+330863.59</f>
        <v>17333550.129999999</v>
      </c>
      <c r="F26" s="64">
        <f>16713815.51+390671.89</f>
        <v>17104487.399999999</v>
      </c>
      <c r="G26" s="64">
        <f t="shared" ref="G26:G31" si="1">F26-E26</f>
        <v>-229062.73000000045</v>
      </c>
      <c r="H26" s="64">
        <v>-288871.03000000003</v>
      </c>
      <c r="I26" s="65">
        <v>59808.3</v>
      </c>
      <c r="J26" s="59"/>
      <c r="K26" s="59"/>
      <c r="L26" s="59"/>
      <c r="M26" s="42"/>
      <c r="N26" s="42"/>
      <c r="O26" s="42"/>
    </row>
    <row r="27" spans="1:15">
      <c r="A27" s="60">
        <v>70933952</v>
      </c>
      <c r="B27" s="61" t="s">
        <v>34</v>
      </c>
      <c r="C27" s="62"/>
      <c r="D27" s="63"/>
      <c r="E27" s="64">
        <f>9925869.29+30373.92</f>
        <v>9956243.209999999</v>
      </c>
      <c r="F27" s="64">
        <f>10005784.93+170098</f>
        <v>10175882.93</v>
      </c>
      <c r="G27" s="64">
        <f t="shared" si="1"/>
        <v>219639.72000000067</v>
      </c>
      <c r="H27" s="64">
        <v>79915.64</v>
      </c>
      <c r="I27" s="65">
        <v>139724.07999999999</v>
      </c>
      <c r="J27" s="59"/>
      <c r="K27" s="59"/>
      <c r="L27" s="59"/>
      <c r="M27" s="42"/>
      <c r="N27" s="42"/>
      <c r="O27" s="42"/>
    </row>
    <row r="28" spans="1:15">
      <c r="A28" s="60">
        <v>61989061</v>
      </c>
      <c r="B28" s="61" t="s">
        <v>35</v>
      </c>
      <c r="C28" s="62"/>
      <c r="D28" s="63"/>
      <c r="E28" s="64">
        <f>41205113.94+691897.61</f>
        <v>41897011.549999997</v>
      </c>
      <c r="F28" s="64">
        <f>41133402.14+904554.44</f>
        <v>42037956.579999998</v>
      </c>
      <c r="G28" s="64">
        <f t="shared" si="1"/>
        <v>140945.03000000119</v>
      </c>
      <c r="H28" s="64">
        <v>-71711.8</v>
      </c>
      <c r="I28" s="65">
        <v>212656.83</v>
      </c>
      <c r="J28" s="59"/>
      <c r="K28" s="59"/>
      <c r="L28" s="59"/>
      <c r="M28" s="42"/>
      <c r="N28" s="42"/>
      <c r="O28" s="42"/>
    </row>
    <row r="29" spans="1:15">
      <c r="A29" s="60">
        <v>61989037</v>
      </c>
      <c r="B29" s="61" t="s">
        <v>36</v>
      </c>
      <c r="C29" s="62"/>
      <c r="D29" s="63"/>
      <c r="E29" s="64">
        <f>46290022.93+543411.03</f>
        <v>46833433.960000001</v>
      </c>
      <c r="F29" s="64">
        <f>46214318.83+621492.87</f>
        <v>46835811.699999996</v>
      </c>
      <c r="G29" s="64">
        <f t="shared" si="1"/>
        <v>2377.7399999946356</v>
      </c>
      <c r="H29" s="64">
        <v>-75704.100000000006</v>
      </c>
      <c r="I29" s="65">
        <v>78081.84</v>
      </c>
      <c r="J29" s="59"/>
      <c r="K29" s="59"/>
      <c r="L29" s="59"/>
      <c r="M29" s="42"/>
      <c r="N29" s="42"/>
      <c r="O29" s="42"/>
    </row>
    <row r="30" spans="1:15">
      <c r="A30" s="60">
        <v>70933901</v>
      </c>
      <c r="B30" s="73" t="s">
        <v>37</v>
      </c>
      <c r="C30" s="74"/>
      <c r="D30" s="75"/>
      <c r="E30" s="64">
        <f>21660705.1+138237</f>
        <v>21798942.100000001</v>
      </c>
      <c r="F30" s="64">
        <f>21617693.17+315556</f>
        <v>21933249.170000002</v>
      </c>
      <c r="G30" s="64">
        <f t="shared" si="1"/>
        <v>134307.0700000003</v>
      </c>
      <c r="H30" s="64">
        <v>-43011.93</v>
      </c>
      <c r="I30" s="65">
        <v>177319</v>
      </c>
      <c r="J30" s="59"/>
      <c r="K30" s="59"/>
      <c r="L30" s="59"/>
      <c r="M30" s="42"/>
      <c r="N30" s="42"/>
      <c r="O30" s="42"/>
    </row>
    <row r="31" spans="1:15" ht="13.5" thickBot="1">
      <c r="A31" s="76">
        <v>70933928</v>
      </c>
      <c r="B31" s="77" t="s">
        <v>38</v>
      </c>
      <c r="C31" s="78"/>
      <c r="D31" s="79"/>
      <c r="E31" s="80">
        <f>28833219.06+695963</f>
        <v>29529182.059999999</v>
      </c>
      <c r="F31" s="80">
        <f>28833219.06+745313.5</f>
        <v>29578532.559999999</v>
      </c>
      <c r="G31" s="80">
        <f t="shared" si="1"/>
        <v>49350.5</v>
      </c>
      <c r="H31" s="80">
        <v>0</v>
      </c>
      <c r="I31" s="81">
        <v>49350.5</v>
      </c>
      <c r="J31" s="59"/>
      <c r="K31" s="59"/>
      <c r="L31" s="59"/>
      <c r="M31" s="42"/>
      <c r="N31" s="42"/>
      <c r="O31" s="42"/>
    </row>
    <row r="32" spans="1:15">
      <c r="A32" s="41"/>
      <c r="B32" s="52"/>
      <c r="C32" s="52"/>
      <c r="D32" s="52"/>
      <c r="E32" s="59"/>
      <c r="F32" s="59"/>
      <c r="G32" s="59"/>
      <c r="H32" s="59"/>
      <c r="I32" s="72"/>
      <c r="J32" s="59"/>
      <c r="K32" s="59"/>
      <c r="L32" s="59"/>
      <c r="M32" s="52"/>
      <c r="N32" s="52"/>
      <c r="O32" s="52"/>
    </row>
    <row r="33" spans="1:15" ht="13.5" thickBot="1">
      <c r="A33" s="41"/>
      <c r="B33" s="48" t="s">
        <v>39</v>
      </c>
      <c r="C33" s="82"/>
      <c r="D33" s="82"/>
      <c r="E33" s="83"/>
      <c r="F33" s="84"/>
      <c r="G33" s="84"/>
      <c r="H33" s="84"/>
      <c r="I33" s="85"/>
      <c r="J33" s="59"/>
      <c r="K33" s="59"/>
      <c r="L33" s="84"/>
    </row>
    <row r="34" spans="1:15">
      <c r="A34" s="53">
        <v>68917066</v>
      </c>
      <c r="B34" s="54" t="s">
        <v>40</v>
      </c>
      <c r="C34" s="55"/>
      <c r="D34" s="56"/>
      <c r="E34" s="57">
        <f>15968165+472349.49</f>
        <v>16440514.49</v>
      </c>
      <c r="F34" s="57">
        <f>16135381.41+805959.47</f>
        <v>16941340.879999999</v>
      </c>
      <c r="G34" s="57">
        <f>F34-E34</f>
        <v>500826.38999999873</v>
      </c>
      <c r="H34" s="57">
        <v>167216.41</v>
      </c>
      <c r="I34" s="58">
        <v>333609.98</v>
      </c>
      <c r="J34" s="59"/>
      <c r="K34" s="59"/>
      <c r="L34" s="59"/>
      <c r="M34" s="52"/>
      <c r="N34" s="52"/>
      <c r="O34" s="52"/>
    </row>
    <row r="35" spans="1:15" ht="13.5" thickBot="1">
      <c r="A35" s="86" t="s">
        <v>41</v>
      </c>
      <c r="B35" s="87" t="s">
        <v>42</v>
      </c>
      <c r="C35" s="88"/>
      <c r="D35" s="89"/>
      <c r="E35" s="70">
        <f>75909940.74+671536.25</f>
        <v>76581476.989999995</v>
      </c>
      <c r="F35" s="70">
        <f>75842178.38+911055.72</f>
        <v>76753234.099999994</v>
      </c>
      <c r="G35" s="70">
        <f>F35-E35</f>
        <v>171757.1099999994</v>
      </c>
      <c r="H35" s="70">
        <v>-67762.36</v>
      </c>
      <c r="I35" s="71">
        <v>239519.47</v>
      </c>
      <c r="J35" s="59"/>
      <c r="K35" s="59"/>
      <c r="L35" s="59"/>
      <c r="M35" s="52"/>
      <c r="N35" s="52"/>
      <c r="O35" s="52"/>
    </row>
    <row r="36" spans="1:15">
      <c r="H36" s="90"/>
      <c r="I36" s="90"/>
      <c r="L36" s="52"/>
    </row>
    <row r="37" spans="1:15">
      <c r="A37" s="91" t="s">
        <v>43</v>
      </c>
      <c r="B37" s="91"/>
      <c r="C37" s="91"/>
      <c r="E37" s="91"/>
      <c r="F37" s="91"/>
      <c r="G37" s="91"/>
      <c r="L37" s="52"/>
    </row>
    <row r="38" spans="1:15">
      <c r="A38" s="91" t="s">
        <v>44</v>
      </c>
      <c r="B38" s="91"/>
      <c r="C38" s="91"/>
      <c r="E38" s="91"/>
      <c r="F38" s="91"/>
      <c r="G38" s="91"/>
    </row>
    <row r="39" spans="1:15">
      <c r="A39" s="91" t="s">
        <v>45</v>
      </c>
      <c r="B39" s="91"/>
      <c r="C39" s="91"/>
      <c r="E39" s="91"/>
      <c r="F39" s="91"/>
      <c r="G39" s="91"/>
      <c r="H39" s="90"/>
      <c r="I39" s="90"/>
    </row>
    <row r="40" spans="1:15">
      <c r="A40" s="91"/>
      <c r="B40" s="91"/>
      <c r="C40" s="91"/>
      <c r="E40" s="91"/>
      <c r="F40" s="91"/>
      <c r="G40" s="91"/>
    </row>
    <row r="41" spans="1:15">
      <c r="A41" s="91"/>
      <c r="B41" s="91"/>
    </row>
  </sheetData>
  <mergeCells count="7">
    <mergeCell ref="K8:L8"/>
    <mergeCell ref="H3:I3"/>
    <mergeCell ref="A4:A7"/>
    <mergeCell ref="B4:D7"/>
    <mergeCell ref="J4:L4"/>
    <mergeCell ref="J6:L6"/>
    <mergeCell ref="K7:L7"/>
  </mergeCells>
  <pageMargins left="1.181102362204724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Výsledek hosp. PO tab. č. 9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2014-06-20T07:50:00Z</dcterms:created>
  <dcterms:modified xsi:type="dcterms:W3CDTF">2014-06-20T07:50:53Z</dcterms:modified>
</cp:coreProperties>
</file>