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abulka č. 20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<sst xmlns="http://schemas.openxmlformats.org/spreadsheetml/2006/main" count="50" uniqueCount="42">
  <si>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PŘEHLED O ZAJIŠTĚNOSTI POHLEDÁVEK V HOSPODÁŘSKÉ ČINNOSTI MĚSTSKÉHO OBVODU  KE DNI 31. 12. 2011  CELKEM  </t>
  </si>
  <si>
    <t>tabulka č. 20</t>
  </si>
  <si>
    <t xml:space="preserve"> Druh pohledávky/zajištění pohledávky</t>
  </si>
  <si>
    <t>Pohledávky v tis. Kč k 31.12.2011</t>
  </si>
  <si>
    <t>Počet dlužníků k 31.12. 2011</t>
  </si>
  <si>
    <t>Pohledávky po lhůtě splatnosti v tis. Kč</t>
  </si>
  <si>
    <t>Počet dlužníků  po lhůtě splatnosti</t>
  </si>
  <si>
    <t>CELKEM</t>
  </si>
  <si>
    <t>Z toho do lhůty splatnosti</t>
  </si>
  <si>
    <t>Z toho po lhůtě splatnosti</t>
  </si>
  <si>
    <t>Celkem</t>
  </si>
  <si>
    <t>do 90 dnů</t>
  </si>
  <si>
    <t>do 180 dnů</t>
  </si>
  <si>
    <t>do 360 dnů</t>
  </si>
  <si>
    <t xml:space="preserve">nad 360 dnů </t>
  </si>
  <si>
    <t xml:space="preserve">     z toho</t>
  </si>
  <si>
    <t>1. Pohledávky zajištěné  - základní dluh</t>
  </si>
  <si>
    <t xml:space="preserve">  - podána žaloba k příslušnému soudu</t>
  </si>
  <si>
    <t xml:space="preserve">  - exekuční titul (PR, rozsudek, notářs.zápis)</t>
  </si>
  <si>
    <t xml:space="preserve">  - podán návrh na výkon rozhodnutí/exekuce</t>
  </si>
  <si>
    <t xml:space="preserve">  - probíhá výkon rozhodnutí/exekuce</t>
  </si>
  <si>
    <t xml:space="preserve">  - uzavřena dohoda o splátkách dluhu </t>
  </si>
  <si>
    <t xml:space="preserve">  - uznání dluhu co do důvodu a výše</t>
  </si>
  <si>
    <t xml:space="preserve">  - přihláška do konkurzu </t>
  </si>
  <si>
    <t xml:space="preserve">  - přihláška do likvidace</t>
  </si>
  <si>
    <t xml:space="preserve">  - přihláška do insolvenčního řízení</t>
  </si>
  <si>
    <t xml:space="preserve">  - přihláška do dědického řízení</t>
  </si>
  <si>
    <t xml:space="preserve">  - návrh na odpis</t>
  </si>
  <si>
    <t>2. Pohledávky nezajištěné - základní dluh</t>
  </si>
  <si>
    <t>B. Poplatky z prodlení celkem</t>
  </si>
  <si>
    <t xml:space="preserve">1. Poplatky z prodlení zajištěné </t>
  </si>
  <si>
    <t>2. Poplatky z prodlení nezajištěné</t>
  </si>
  <si>
    <t xml:space="preserve">C. Úroky z prodlení celkem </t>
  </si>
  <si>
    <t xml:space="preserve">1. Úroky z prodlení - zajištěné </t>
  </si>
  <si>
    <t xml:space="preserve">2. Úroky z prodlení - nezajištěné </t>
  </si>
  <si>
    <t>D. Smluvní pokuty celkem</t>
  </si>
  <si>
    <t xml:space="preserve">1. Smluvní pokuty - zajištěné </t>
  </si>
  <si>
    <t xml:space="preserve">2. Smluvní pokuty - nezajištěné </t>
  </si>
  <si>
    <t>Přeplatky celkem</t>
  </si>
  <si>
    <t>CELKEM  - stav dle účetní evidence</t>
  </si>
  <si>
    <r>
      <t xml:space="preserve">A. Základní dluh (jistina) celkem                                            </t>
    </r>
    <r>
      <rPr>
        <sz val="11"/>
        <rFont val="Times New Roman"/>
        <family val="1"/>
      </rPr>
      <t>(bez popl.a úroků z prodl. a sml.pokut)</t>
    </r>
  </si>
  <si>
    <r>
      <t xml:space="preserve">CELKEM                                                          </t>
    </r>
    <r>
      <rPr>
        <b/>
        <sz val="10"/>
        <rFont val="Times New Roman"/>
        <family val="1"/>
      </rPr>
      <t>(vč. popl. a úroků z prodl. a smluv.pokut)</t>
    </r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</si>
</sst>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48">
      <alignment/>
      <protection/>
    </xf>
    <xf numFmtId="3" fontId="1" fillId="0" borderId="0" xfId="48" applyNumberFormat="1">
      <alignment/>
      <protection/>
    </xf>
    <xf numFmtId="0" fontId="21" fillId="0" borderId="0" xfId="48" applyFont="1">
      <alignment/>
      <protection/>
    </xf>
    <xf numFmtId="3" fontId="0" fillId="0" borderId="0" xfId="48" applyNumberFormat="1" applyFont="1" applyAlignment="1">
      <alignment horizontal="right"/>
      <protection/>
    </xf>
    <xf numFmtId="0" fontId="1" fillId="0" borderId="0" xfId="48" applyAlignment="1">
      <alignment horizontal="right"/>
      <protection/>
    </xf>
    <xf numFmtId="0" fontId="22" fillId="0" borderId="0" xfId="48" applyFont="1" applyAlignment="1">
      <alignment/>
      <protection/>
    </xf>
    <xf numFmtId="0" fontId="1" fillId="0" borderId="0" xfId="48" applyAlignment="1">
      <alignment/>
      <protection/>
    </xf>
    <xf numFmtId="0" fontId="0" fillId="0" borderId="0" xfId="0" applyAlignment="1">
      <alignment/>
    </xf>
    <xf numFmtId="0" fontId="22" fillId="0" borderId="0" xfId="48" applyFont="1" applyAlignment="1">
      <alignment/>
      <protection/>
    </xf>
    <xf numFmtId="0" fontId="1" fillId="0" borderId="0" xfId="48" applyAlignment="1">
      <alignment/>
      <protection/>
    </xf>
    <xf numFmtId="3" fontId="23" fillId="0" borderId="10" xfId="48" applyNumberFormat="1" applyFont="1" applyBorder="1" applyAlignment="1">
      <alignment horizontal="right" vertical="center"/>
      <protection/>
    </xf>
    <xf numFmtId="0" fontId="24" fillId="0" borderId="11" xfId="48" applyFont="1" applyBorder="1" applyAlignment="1">
      <alignment horizontal="center" vertical="center"/>
      <protection/>
    </xf>
    <xf numFmtId="3" fontId="25" fillId="0" borderId="12" xfId="48" applyNumberFormat="1" applyFont="1" applyBorder="1" applyAlignment="1">
      <alignment horizontal="center" vertical="center"/>
      <protection/>
    </xf>
    <xf numFmtId="3" fontId="25" fillId="0" borderId="13" xfId="48" applyNumberFormat="1" applyFont="1" applyBorder="1" applyAlignment="1">
      <alignment horizontal="center" vertical="center"/>
      <protection/>
    </xf>
    <xf numFmtId="3" fontId="25" fillId="0" borderId="14" xfId="48" applyNumberFormat="1" applyFont="1" applyBorder="1" applyAlignment="1">
      <alignment horizontal="center" vertical="center"/>
      <protection/>
    </xf>
    <xf numFmtId="3" fontId="26" fillId="0" borderId="12" xfId="48" applyNumberFormat="1" applyFont="1" applyBorder="1" applyAlignment="1">
      <alignment horizontal="center" vertical="center"/>
      <protection/>
    </xf>
    <xf numFmtId="3" fontId="1" fillId="0" borderId="13" xfId="48" applyNumberFormat="1" applyBorder="1" applyAlignment="1">
      <alignment horizontal="center" vertical="center"/>
      <protection/>
    </xf>
    <xf numFmtId="3" fontId="1" fillId="0" borderId="14" xfId="48" applyNumberFormat="1" applyBorder="1" applyAlignment="1">
      <alignment horizontal="center" vertical="center"/>
      <protection/>
    </xf>
    <xf numFmtId="3" fontId="26" fillId="0" borderId="13" xfId="48" applyNumberFormat="1" applyFont="1" applyBorder="1" applyAlignment="1">
      <alignment horizontal="center" vertical="center"/>
      <protection/>
    </xf>
    <xf numFmtId="3" fontId="26" fillId="0" borderId="14" xfId="48" applyNumberFormat="1" applyFont="1" applyBorder="1" applyAlignment="1">
      <alignment horizontal="center" vertical="center"/>
      <protection/>
    </xf>
    <xf numFmtId="0" fontId="24" fillId="0" borderId="15" xfId="48" applyFont="1" applyBorder="1" applyAlignment="1">
      <alignment horizontal="center" vertical="center"/>
      <protection/>
    </xf>
    <xf numFmtId="3" fontId="26" fillId="0" borderId="16" xfId="48" applyNumberFormat="1" applyFont="1" applyBorder="1" applyAlignment="1">
      <alignment horizontal="center" vertical="center" wrapText="1"/>
      <protection/>
    </xf>
    <xf numFmtId="3" fontId="26" fillId="0" borderId="17" xfId="48" applyNumberFormat="1" applyFont="1" applyBorder="1" applyAlignment="1">
      <alignment horizontal="center" vertical="center" wrapText="1"/>
      <protection/>
    </xf>
    <xf numFmtId="3" fontId="26" fillId="0" borderId="18" xfId="48" applyNumberFormat="1" applyFont="1" applyBorder="1" applyAlignment="1">
      <alignment horizontal="center" vertical="center" wrapText="1"/>
      <protection/>
    </xf>
    <xf numFmtId="3" fontId="24" fillId="0" borderId="16" xfId="48" applyNumberFormat="1" applyFont="1" applyBorder="1" applyAlignment="1">
      <alignment horizontal="center" vertical="center"/>
      <protection/>
    </xf>
    <xf numFmtId="3" fontId="25" fillId="0" borderId="16" xfId="48" applyNumberFormat="1" applyFont="1" applyBorder="1" applyAlignment="1">
      <alignment horizontal="center" vertical="center" wrapText="1"/>
      <protection/>
    </xf>
    <xf numFmtId="3" fontId="25" fillId="0" borderId="17" xfId="48" applyNumberFormat="1" applyFont="1" applyBorder="1" applyAlignment="1">
      <alignment horizontal="center" vertical="center" wrapText="1"/>
      <protection/>
    </xf>
    <xf numFmtId="0" fontId="27" fillId="4" borderId="15" xfId="48" applyFont="1" applyFill="1" applyBorder="1" applyAlignment="1">
      <alignment wrapText="1"/>
      <protection/>
    </xf>
    <xf numFmtId="3" fontId="24" fillId="4" borderId="16" xfId="48" applyNumberFormat="1" applyFont="1" applyFill="1" applyBorder="1" applyAlignment="1">
      <alignment wrapText="1"/>
      <protection/>
    </xf>
    <xf numFmtId="3" fontId="24" fillId="4" borderId="17" xfId="48" applyNumberFormat="1" applyFont="1" applyFill="1" applyBorder="1" applyAlignment="1">
      <alignment wrapText="1"/>
      <protection/>
    </xf>
    <xf numFmtId="3" fontId="24" fillId="4" borderId="18" xfId="48" applyNumberFormat="1" applyFont="1" applyFill="1" applyBorder="1" applyAlignment="1">
      <alignment wrapText="1"/>
      <protection/>
    </xf>
    <xf numFmtId="0" fontId="27" fillId="24" borderId="15" xfId="48" applyFont="1" applyFill="1" applyBorder="1" applyAlignment="1">
      <alignment wrapText="1"/>
      <protection/>
    </xf>
    <xf numFmtId="3" fontId="24" fillId="24" borderId="16" xfId="48" applyNumberFormat="1" applyFont="1" applyFill="1" applyBorder="1" applyAlignment="1">
      <alignment wrapText="1"/>
      <protection/>
    </xf>
    <xf numFmtId="3" fontId="24" fillId="24" borderId="17" xfId="48" applyNumberFormat="1" applyFont="1" applyFill="1" applyBorder="1" applyAlignment="1">
      <alignment wrapText="1"/>
      <protection/>
    </xf>
    <xf numFmtId="3" fontId="24" fillId="24" borderId="18" xfId="48" applyNumberFormat="1" applyFont="1" applyFill="1" applyBorder="1" applyAlignment="1">
      <alignment wrapText="1"/>
      <protection/>
    </xf>
    <xf numFmtId="3" fontId="24" fillId="24" borderId="16" xfId="48" applyNumberFormat="1" applyFont="1" applyFill="1" applyBorder="1" applyAlignment="1">
      <alignment wrapText="1"/>
      <protection/>
    </xf>
    <xf numFmtId="3" fontId="24" fillId="24" borderId="17" xfId="48" applyNumberFormat="1" applyFont="1" applyFill="1" applyBorder="1" applyAlignment="1">
      <alignment wrapText="1"/>
      <protection/>
    </xf>
    <xf numFmtId="3" fontId="24" fillId="24" borderId="18" xfId="48" applyNumberFormat="1" applyFont="1" applyFill="1" applyBorder="1" applyAlignment="1">
      <alignment wrapText="1"/>
      <protection/>
    </xf>
    <xf numFmtId="3" fontId="1" fillId="24" borderId="0" xfId="48" applyNumberFormat="1" applyFill="1">
      <alignment/>
      <protection/>
    </xf>
    <xf numFmtId="0" fontId="1" fillId="24" borderId="0" xfId="48" applyFill="1">
      <alignment/>
      <protection/>
    </xf>
    <xf numFmtId="49" fontId="24" fillId="25" borderId="15" xfId="48" applyNumberFormat="1" applyFont="1" applyFill="1" applyBorder="1">
      <alignment/>
      <protection/>
    </xf>
    <xf numFmtId="3" fontId="24" fillId="25" borderId="16" xfId="48" applyNumberFormat="1" applyFont="1" applyFill="1" applyBorder="1" applyAlignment="1">
      <alignment/>
      <protection/>
    </xf>
    <xf numFmtId="3" fontId="24" fillId="25" borderId="17" xfId="48" applyNumberFormat="1" applyFont="1" applyFill="1" applyBorder="1" applyAlignment="1">
      <alignment/>
      <protection/>
    </xf>
    <xf numFmtId="3" fontId="24" fillId="25" borderId="18" xfId="48" applyNumberFormat="1" applyFont="1" applyFill="1" applyBorder="1" applyAlignment="1">
      <alignment/>
      <protection/>
    </xf>
    <xf numFmtId="0" fontId="24" fillId="0" borderId="15" xfId="48" applyFont="1" applyBorder="1">
      <alignment/>
      <protection/>
    </xf>
    <xf numFmtId="3" fontId="24" fillId="0" borderId="16" xfId="48" applyNumberFormat="1" applyFont="1" applyBorder="1" applyAlignment="1">
      <alignment/>
      <protection/>
    </xf>
    <xf numFmtId="3" fontId="24" fillId="0" borderId="17" xfId="48" applyNumberFormat="1" applyFont="1" applyBorder="1" applyAlignment="1">
      <alignment/>
      <protection/>
    </xf>
    <xf numFmtId="3" fontId="24" fillId="0" borderId="18" xfId="48" applyNumberFormat="1" applyFont="1" applyBorder="1" applyAlignment="1">
      <alignment/>
      <protection/>
    </xf>
    <xf numFmtId="3" fontId="24" fillId="0" borderId="16" xfId="48" applyNumberFormat="1" applyFont="1" applyBorder="1" applyAlignment="1">
      <alignment/>
      <protection/>
    </xf>
    <xf numFmtId="3" fontId="24" fillId="0" borderId="17" xfId="48" applyNumberFormat="1" applyFont="1" applyBorder="1" applyAlignment="1">
      <alignment/>
      <protection/>
    </xf>
    <xf numFmtId="3" fontId="24" fillId="0" borderId="18" xfId="48" applyNumberFormat="1" applyFont="1" applyBorder="1" applyAlignment="1">
      <alignment/>
      <protection/>
    </xf>
    <xf numFmtId="3" fontId="24" fillId="25" borderId="16" xfId="48" applyNumberFormat="1" applyFont="1" applyFill="1" applyBorder="1" applyAlignment="1">
      <alignment/>
      <protection/>
    </xf>
    <xf numFmtId="3" fontId="24" fillId="25" borderId="17" xfId="48" applyNumberFormat="1" applyFont="1" applyFill="1" applyBorder="1" applyAlignment="1">
      <alignment/>
      <protection/>
    </xf>
    <xf numFmtId="3" fontId="24" fillId="25" borderId="18" xfId="48" applyNumberFormat="1" applyFont="1" applyFill="1" applyBorder="1" applyAlignment="1">
      <alignment/>
      <protection/>
    </xf>
    <xf numFmtId="49" fontId="27" fillId="26" borderId="15" xfId="48" applyNumberFormat="1" applyFont="1" applyFill="1" applyBorder="1">
      <alignment/>
      <protection/>
    </xf>
    <xf numFmtId="3" fontId="24" fillId="26" borderId="16" xfId="48" applyNumberFormat="1" applyFont="1" applyFill="1" applyBorder="1" applyAlignment="1">
      <alignment/>
      <protection/>
    </xf>
    <xf numFmtId="3" fontId="24" fillId="26" borderId="17" xfId="48" applyNumberFormat="1" applyFont="1" applyFill="1" applyBorder="1" applyAlignment="1">
      <alignment/>
      <protection/>
    </xf>
    <xf numFmtId="3" fontId="24" fillId="26" borderId="18" xfId="48" applyNumberFormat="1" applyFont="1" applyFill="1" applyBorder="1" applyAlignment="1">
      <alignment/>
      <protection/>
    </xf>
    <xf numFmtId="0" fontId="24" fillId="24" borderId="15" xfId="48" applyFont="1" applyFill="1" applyBorder="1">
      <alignment/>
      <protection/>
    </xf>
    <xf numFmtId="3" fontId="24" fillId="24" borderId="16" xfId="48" applyNumberFormat="1" applyFont="1" applyFill="1" applyBorder="1" applyAlignment="1">
      <alignment/>
      <protection/>
    </xf>
    <xf numFmtId="3" fontId="24" fillId="24" borderId="17" xfId="48" applyNumberFormat="1" applyFont="1" applyFill="1" applyBorder="1" applyAlignment="1">
      <alignment/>
      <protection/>
    </xf>
    <xf numFmtId="3" fontId="24" fillId="24" borderId="18" xfId="48" applyNumberFormat="1" applyFont="1" applyFill="1" applyBorder="1" applyAlignment="1">
      <alignment/>
      <protection/>
    </xf>
    <xf numFmtId="3" fontId="24" fillId="24" borderId="16" xfId="48" applyNumberFormat="1" applyFont="1" applyFill="1" applyBorder="1" applyAlignment="1">
      <alignment/>
      <protection/>
    </xf>
    <xf numFmtId="3" fontId="24" fillId="24" borderId="17" xfId="48" applyNumberFormat="1" applyFont="1" applyFill="1" applyBorder="1" applyAlignment="1">
      <alignment/>
      <protection/>
    </xf>
    <xf numFmtId="3" fontId="24" fillId="24" borderId="18" xfId="48" applyNumberFormat="1" applyFont="1" applyFill="1" applyBorder="1" applyAlignment="1">
      <alignment/>
      <protection/>
    </xf>
    <xf numFmtId="49" fontId="24" fillId="24" borderId="15" xfId="48" applyNumberFormat="1" applyFont="1" applyFill="1" applyBorder="1">
      <alignment/>
      <protection/>
    </xf>
    <xf numFmtId="0" fontId="21" fillId="2" borderId="15" xfId="48" applyFont="1" applyFill="1" applyBorder="1">
      <alignment/>
      <protection/>
    </xf>
    <xf numFmtId="3" fontId="24" fillId="2" borderId="16" xfId="48" applyNumberFormat="1" applyFont="1" applyFill="1" applyBorder="1" applyAlignment="1">
      <alignment/>
      <protection/>
    </xf>
    <xf numFmtId="3" fontId="24" fillId="2" borderId="17" xfId="48" applyNumberFormat="1" applyFont="1" applyFill="1" applyBorder="1" applyAlignment="1">
      <alignment/>
      <protection/>
    </xf>
    <xf numFmtId="3" fontId="24" fillId="2" borderId="18" xfId="48" applyNumberFormat="1" applyFont="1" applyFill="1" applyBorder="1" applyAlignment="1">
      <alignment/>
      <protection/>
    </xf>
    <xf numFmtId="3" fontId="28" fillId="0" borderId="0" xfId="48" applyNumberFormat="1" applyFont="1">
      <alignment/>
      <protection/>
    </xf>
    <xf numFmtId="0" fontId="28" fillId="0" borderId="0" xfId="48" applyFont="1">
      <alignment/>
      <protection/>
    </xf>
    <xf numFmtId="0" fontId="0" fillId="24" borderId="15" xfId="48" applyFont="1" applyFill="1" applyBorder="1">
      <alignment/>
      <protection/>
    </xf>
    <xf numFmtId="3" fontId="26" fillId="24" borderId="17" xfId="48" applyNumberFormat="1" applyFont="1" applyFill="1" applyBorder="1" applyAlignment="1">
      <alignment/>
      <protection/>
    </xf>
    <xf numFmtId="0" fontId="29" fillId="9" borderId="15" xfId="48" applyFont="1" applyFill="1" applyBorder="1">
      <alignment/>
      <protection/>
    </xf>
    <xf numFmtId="3" fontId="24" fillId="9" borderId="16" xfId="48" applyNumberFormat="1" applyFont="1" applyFill="1" applyBorder="1" applyAlignment="1">
      <alignment/>
      <protection/>
    </xf>
    <xf numFmtId="3" fontId="24" fillId="9" borderId="17" xfId="48" applyNumberFormat="1" applyFont="1" applyFill="1" applyBorder="1" applyAlignment="1">
      <alignment/>
      <protection/>
    </xf>
    <xf numFmtId="3" fontId="24" fillId="9" borderId="18" xfId="48" applyNumberFormat="1" applyFont="1" applyFill="1" applyBorder="1" applyAlignment="1">
      <alignment/>
      <protection/>
    </xf>
    <xf numFmtId="0" fontId="27" fillId="7" borderId="15" xfId="48" applyFont="1" applyFill="1" applyBorder="1" applyAlignment="1">
      <alignment wrapText="1"/>
      <protection/>
    </xf>
    <xf numFmtId="3" fontId="27" fillId="7" borderId="16" xfId="48" applyNumberFormat="1" applyFont="1" applyFill="1" applyBorder="1" applyAlignment="1">
      <alignment/>
      <protection/>
    </xf>
    <xf numFmtId="3" fontId="27" fillId="7" borderId="17" xfId="48" applyNumberFormat="1" applyFont="1" applyFill="1" applyBorder="1" applyAlignment="1">
      <alignment/>
      <protection/>
    </xf>
    <xf numFmtId="3" fontId="27" fillId="7" borderId="18" xfId="48" applyNumberFormat="1" applyFont="1" applyFill="1" applyBorder="1" applyAlignment="1">
      <alignment/>
      <protection/>
    </xf>
    <xf numFmtId="3" fontId="3" fillId="0" borderId="0" xfId="48" applyNumberFormat="1" applyFont="1" applyFill="1">
      <alignment/>
      <protection/>
    </xf>
    <xf numFmtId="0" fontId="3" fillId="0" borderId="0" xfId="48" applyFont="1" applyFill="1">
      <alignment/>
      <protection/>
    </xf>
    <xf numFmtId="0" fontId="29" fillId="6" borderId="15" xfId="48" applyFont="1" applyFill="1" applyBorder="1">
      <alignment/>
      <protection/>
    </xf>
    <xf numFmtId="3" fontId="27" fillId="6" borderId="16" xfId="48" applyNumberFormat="1" applyFont="1" applyFill="1" applyBorder="1" applyAlignment="1">
      <alignment/>
      <protection/>
    </xf>
    <xf numFmtId="3" fontId="27" fillId="6" borderId="17" xfId="48" applyNumberFormat="1" applyFont="1" applyFill="1" applyBorder="1" applyAlignment="1">
      <alignment/>
      <protection/>
    </xf>
    <xf numFmtId="3" fontId="27" fillId="6" borderId="18" xfId="48" applyNumberFormat="1" applyFont="1" applyFill="1" applyBorder="1" applyAlignment="1">
      <alignment/>
      <protection/>
    </xf>
    <xf numFmtId="3" fontId="30" fillId="6" borderId="17" xfId="48" applyNumberFormat="1" applyFont="1" applyFill="1" applyBorder="1" applyAlignment="1">
      <alignment/>
      <protection/>
    </xf>
    <xf numFmtId="3" fontId="27" fillId="6" borderId="16" xfId="48" applyNumberFormat="1" applyFont="1" applyFill="1" applyBorder="1" applyAlignment="1">
      <alignment/>
      <protection/>
    </xf>
    <xf numFmtId="3" fontId="27" fillId="6" borderId="17" xfId="48" applyNumberFormat="1" applyFont="1" applyFill="1" applyBorder="1" applyAlignment="1">
      <alignment/>
      <protection/>
    </xf>
    <xf numFmtId="3" fontId="27" fillId="6" borderId="18" xfId="48" applyNumberFormat="1" applyFont="1" applyFill="1" applyBorder="1" applyAlignment="1">
      <alignment/>
      <protection/>
    </xf>
    <xf numFmtId="3" fontId="3" fillId="0" borderId="0" xfId="48" applyNumberFormat="1" applyFont="1">
      <alignment/>
      <protection/>
    </xf>
    <xf numFmtId="0" fontId="3" fillId="0" borderId="0" xfId="48" applyFont="1">
      <alignment/>
      <protection/>
    </xf>
    <xf numFmtId="0" fontId="27" fillId="7" borderId="19" xfId="48" applyFont="1" applyFill="1" applyBorder="1" applyAlignment="1">
      <alignment wrapText="1"/>
      <protection/>
    </xf>
    <xf numFmtId="3" fontId="27" fillId="7" borderId="20" xfId="48" applyNumberFormat="1" applyFont="1" applyFill="1" applyBorder="1" applyAlignment="1">
      <alignment/>
      <protection/>
    </xf>
    <xf numFmtId="3" fontId="27" fillId="7" borderId="21" xfId="48" applyNumberFormat="1" applyFont="1" applyFill="1" applyBorder="1" applyAlignment="1">
      <alignment/>
      <protection/>
    </xf>
    <xf numFmtId="3" fontId="27" fillId="7" borderId="22" xfId="48" applyNumberFormat="1" applyFont="1" applyFill="1" applyBorder="1" applyAlignment="1">
      <alignment/>
      <protection/>
    </xf>
    <xf numFmtId="3" fontId="1" fillId="0" borderId="0" xfId="48" applyNumberFormat="1" applyFill="1">
      <alignment/>
      <protection/>
    </xf>
    <xf numFmtId="0" fontId="1" fillId="0" borderId="0" xfId="48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Šárk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39.8515625" style="1" customWidth="1"/>
    <col min="2" max="16384" width="9.140625" style="1" customWidth="1"/>
  </cols>
  <sheetData>
    <row r="1" spans="2:2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5"/>
      <c r="P2" s="5"/>
      <c r="Q2" s="5"/>
      <c r="R2" s="2"/>
      <c r="S2" s="2"/>
      <c r="T2" s="2"/>
      <c r="U2" s="2"/>
    </row>
    <row r="3" spans="1:21" ht="15.75">
      <c r="A3" s="6" t="s">
        <v>0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8"/>
      <c r="P3" s="8"/>
      <c r="Q3" s="8"/>
      <c r="R3" s="2"/>
      <c r="S3" s="2"/>
      <c r="T3" s="2"/>
      <c r="U3" s="2"/>
    </row>
    <row r="4" spans="1:21" ht="15.75">
      <c r="A4" s="9"/>
      <c r="B4" s="9"/>
      <c r="C4" s="9"/>
      <c r="D4" s="9"/>
      <c r="E4" s="9"/>
      <c r="F4" s="9"/>
      <c r="G4" s="9"/>
      <c r="H4" s="10"/>
      <c r="I4" s="10"/>
      <c r="J4" s="10"/>
      <c r="K4" s="10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6.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1" t="s">
        <v>1</v>
      </c>
      <c r="N5" s="11"/>
      <c r="O5" s="11"/>
      <c r="P5" s="11"/>
      <c r="Q5" s="11"/>
      <c r="R5" s="2"/>
      <c r="S5" s="2"/>
      <c r="T5" s="2"/>
      <c r="U5" s="2"/>
    </row>
    <row r="6" spans="1:21" ht="21" customHeight="1">
      <c r="A6" s="12" t="s">
        <v>2</v>
      </c>
      <c r="B6" s="13" t="s">
        <v>3</v>
      </c>
      <c r="C6" s="14"/>
      <c r="D6" s="15"/>
      <c r="E6" s="16" t="s">
        <v>4</v>
      </c>
      <c r="F6" s="17"/>
      <c r="G6" s="18"/>
      <c r="H6" s="16" t="s">
        <v>5</v>
      </c>
      <c r="I6" s="19"/>
      <c r="J6" s="19"/>
      <c r="K6" s="19"/>
      <c r="L6" s="20"/>
      <c r="M6" s="16" t="s">
        <v>6</v>
      </c>
      <c r="N6" s="19"/>
      <c r="O6" s="19"/>
      <c r="P6" s="19"/>
      <c r="Q6" s="20"/>
      <c r="R6" s="2"/>
      <c r="S6" s="2"/>
      <c r="T6" s="2"/>
      <c r="U6" s="2"/>
    </row>
    <row r="7" spans="1:21" ht="38.25">
      <c r="A7" s="21"/>
      <c r="B7" s="22" t="s">
        <v>7</v>
      </c>
      <c r="C7" s="23" t="s">
        <v>8</v>
      </c>
      <c r="D7" s="24" t="s">
        <v>9</v>
      </c>
      <c r="E7" s="25" t="s">
        <v>10</v>
      </c>
      <c r="F7" s="23" t="s">
        <v>8</v>
      </c>
      <c r="G7" s="24" t="s">
        <v>9</v>
      </c>
      <c r="H7" s="26" t="s">
        <v>11</v>
      </c>
      <c r="I7" s="27" t="s">
        <v>12</v>
      </c>
      <c r="J7" s="27" t="s">
        <v>13</v>
      </c>
      <c r="K7" s="27" t="s">
        <v>14</v>
      </c>
      <c r="L7" s="24" t="s">
        <v>7</v>
      </c>
      <c r="M7" s="26" t="s">
        <v>11</v>
      </c>
      <c r="N7" s="27" t="s">
        <v>12</v>
      </c>
      <c r="O7" s="27" t="s">
        <v>13</v>
      </c>
      <c r="P7" s="27" t="s">
        <v>14</v>
      </c>
      <c r="Q7" s="24" t="s">
        <v>7</v>
      </c>
      <c r="R7" s="2"/>
      <c r="S7" s="2"/>
      <c r="T7" s="2"/>
      <c r="U7" s="2"/>
    </row>
    <row r="8" spans="1:21" ht="30.75" customHeight="1">
      <c r="A8" s="28" t="s">
        <v>40</v>
      </c>
      <c r="B8" s="29">
        <f aca="true" t="shared" si="0" ref="B8:Q8">B10+B22</f>
        <v>87789</v>
      </c>
      <c r="C8" s="30">
        <f t="shared" si="0"/>
        <v>33034</v>
      </c>
      <c r="D8" s="31">
        <f t="shared" si="0"/>
        <v>54755</v>
      </c>
      <c r="E8" s="29">
        <f t="shared" si="0"/>
        <v>2390</v>
      </c>
      <c r="F8" s="30">
        <f t="shared" si="0"/>
        <v>348</v>
      </c>
      <c r="G8" s="31">
        <f t="shared" si="0"/>
        <v>2042</v>
      </c>
      <c r="H8" s="29">
        <f t="shared" si="0"/>
        <v>59</v>
      </c>
      <c r="I8" s="30">
        <f t="shared" si="0"/>
        <v>26</v>
      </c>
      <c r="J8" s="30">
        <f t="shared" si="0"/>
        <v>39</v>
      </c>
      <c r="K8" s="30">
        <f t="shared" si="0"/>
        <v>54631</v>
      </c>
      <c r="L8" s="31">
        <f t="shared" si="0"/>
        <v>54755</v>
      </c>
      <c r="M8" s="29">
        <f t="shared" si="0"/>
        <v>7</v>
      </c>
      <c r="N8" s="30">
        <f t="shared" si="0"/>
        <v>2</v>
      </c>
      <c r="O8" s="30">
        <f t="shared" si="0"/>
        <v>3</v>
      </c>
      <c r="P8" s="30">
        <f t="shared" si="0"/>
        <v>2030</v>
      </c>
      <c r="Q8" s="31">
        <f t="shared" si="0"/>
        <v>2042</v>
      </c>
      <c r="R8" s="2"/>
      <c r="S8" s="2"/>
      <c r="T8" s="2"/>
      <c r="U8" s="2"/>
    </row>
    <row r="9" spans="1:21" s="40" customFormat="1" ht="17.25" customHeight="1">
      <c r="A9" s="32" t="s">
        <v>15</v>
      </c>
      <c r="B9" s="33"/>
      <c r="C9" s="34"/>
      <c r="D9" s="35"/>
      <c r="E9" s="33"/>
      <c r="F9" s="34"/>
      <c r="G9" s="35"/>
      <c r="H9" s="36"/>
      <c r="I9" s="37"/>
      <c r="J9" s="37"/>
      <c r="K9" s="37"/>
      <c r="L9" s="38"/>
      <c r="M9" s="36"/>
      <c r="N9" s="37"/>
      <c r="O9" s="37"/>
      <c r="P9" s="37"/>
      <c r="Q9" s="38"/>
      <c r="R9" s="39"/>
      <c r="S9" s="39"/>
      <c r="T9" s="39"/>
      <c r="U9" s="39"/>
    </row>
    <row r="10" spans="1:21" ht="15">
      <c r="A10" s="41" t="s">
        <v>16</v>
      </c>
      <c r="B10" s="42">
        <f aca="true" t="shared" si="1" ref="B10:K10">SUM(B11:B21)</f>
        <v>37874</v>
      </c>
      <c r="C10" s="43">
        <f t="shared" si="1"/>
        <v>0</v>
      </c>
      <c r="D10" s="44">
        <f t="shared" si="1"/>
        <v>37874</v>
      </c>
      <c r="E10" s="42">
        <f t="shared" si="1"/>
        <v>1092</v>
      </c>
      <c r="F10" s="43">
        <f t="shared" si="1"/>
        <v>0</v>
      </c>
      <c r="G10" s="44">
        <f t="shared" si="1"/>
        <v>1092</v>
      </c>
      <c r="H10" s="42">
        <f t="shared" si="1"/>
        <v>0</v>
      </c>
      <c r="I10" s="43">
        <f t="shared" si="1"/>
        <v>0</v>
      </c>
      <c r="J10" s="43">
        <f t="shared" si="1"/>
        <v>39</v>
      </c>
      <c r="K10" s="43">
        <f t="shared" si="1"/>
        <v>37835</v>
      </c>
      <c r="L10" s="44">
        <f aca="true" t="shared" si="2" ref="L10:L22">SUM(H10:K10)</f>
        <v>37874</v>
      </c>
      <c r="M10" s="42">
        <v>0</v>
      </c>
      <c r="N10" s="43">
        <f>SUM(N11:N21)</f>
        <v>0</v>
      </c>
      <c r="O10" s="43">
        <f>SUM(O11:O21)</f>
        <v>3</v>
      </c>
      <c r="P10" s="43">
        <f>SUM(P11:P21)</f>
        <v>1089</v>
      </c>
      <c r="Q10" s="44">
        <f aca="true" t="shared" si="3" ref="Q10:Q22">SUM(M10:P10)</f>
        <v>1092</v>
      </c>
      <c r="R10" s="2"/>
      <c r="S10" s="2"/>
      <c r="T10" s="2"/>
      <c r="U10" s="2"/>
    </row>
    <row r="11" spans="1:21" ht="15">
      <c r="A11" s="45" t="s">
        <v>17</v>
      </c>
      <c r="B11" s="46">
        <f aca="true" t="shared" si="4" ref="B11:B22">SUM(C11:D11)</f>
        <v>11019</v>
      </c>
      <c r="C11" s="47">
        <v>0</v>
      </c>
      <c r="D11" s="48">
        <f aca="true" t="shared" si="5" ref="D11:D22">L11</f>
        <v>11019</v>
      </c>
      <c r="E11" s="46">
        <f aca="true" t="shared" si="6" ref="E11:E22">SUM(F11:G11)</f>
        <v>286</v>
      </c>
      <c r="F11" s="47">
        <v>0</v>
      </c>
      <c r="G11" s="48">
        <f>285+1</f>
        <v>286</v>
      </c>
      <c r="H11" s="49">
        <f>0+0</f>
        <v>0</v>
      </c>
      <c r="I11" s="50">
        <f>0+0</f>
        <v>0</v>
      </c>
      <c r="J11" s="50">
        <f>0+0</f>
        <v>0</v>
      </c>
      <c r="K11" s="50">
        <v>11019</v>
      </c>
      <c r="L11" s="51">
        <f t="shared" si="2"/>
        <v>11019</v>
      </c>
      <c r="M11" s="49">
        <f>0+0</f>
        <v>0</v>
      </c>
      <c r="N11" s="50">
        <f>0+0</f>
        <v>0</v>
      </c>
      <c r="O11" s="50">
        <f>0+0</f>
        <v>0</v>
      </c>
      <c r="P11" s="50">
        <f>285+1</f>
        <v>286</v>
      </c>
      <c r="Q11" s="51">
        <f t="shared" si="3"/>
        <v>286</v>
      </c>
      <c r="R11" s="2"/>
      <c r="S11" s="2"/>
      <c r="T11" s="2"/>
      <c r="U11" s="2"/>
    </row>
    <row r="12" spans="1:21" ht="15">
      <c r="A12" s="45" t="s">
        <v>18</v>
      </c>
      <c r="B12" s="46">
        <f t="shared" si="4"/>
        <v>17170</v>
      </c>
      <c r="C12" s="47">
        <v>0</v>
      </c>
      <c r="D12" s="48">
        <f t="shared" si="5"/>
        <v>17170</v>
      </c>
      <c r="E12" s="46">
        <f t="shared" si="6"/>
        <v>484</v>
      </c>
      <c r="F12" s="47">
        <v>0</v>
      </c>
      <c r="G12" s="48">
        <f>447+37</f>
        <v>484</v>
      </c>
      <c r="H12" s="49">
        <f>0+0</f>
        <v>0</v>
      </c>
      <c r="I12" s="50">
        <f>0+0</f>
        <v>0</v>
      </c>
      <c r="J12" s="50">
        <v>39</v>
      </c>
      <c r="K12" s="50">
        <v>17131</v>
      </c>
      <c r="L12" s="51">
        <f t="shared" si="2"/>
        <v>17170</v>
      </c>
      <c r="M12" s="49">
        <f aca="true" t="shared" si="7" ref="M12:N17">0+0</f>
        <v>0</v>
      </c>
      <c r="N12" s="50">
        <f t="shared" si="7"/>
        <v>0</v>
      </c>
      <c r="O12" s="50">
        <f>3</f>
        <v>3</v>
      </c>
      <c r="P12" s="50">
        <f>444+37</f>
        <v>481</v>
      </c>
      <c r="Q12" s="51">
        <f t="shared" si="3"/>
        <v>484</v>
      </c>
      <c r="R12" s="2"/>
      <c r="S12" s="2"/>
      <c r="T12" s="2"/>
      <c r="U12" s="2"/>
    </row>
    <row r="13" spans="1:21" ht="15">
      <c r="A13" s="45" t="s">
        <v>19</v>
      </c>
      <c r="B13" s="46">
        <f t="shared" si="4"/>
        <v>695</v>
      </c>
      <c r="C13" s="47">
        <v>0</v>
      </c>
      <c r="D13" s="48">
        <f t="shared" si="5"/>
        <v>695</v>
      </c>
      <c r="E13" s="46">
        <f t="shared" si="6"/>
        <v>8</v>
      </c>
      <c r="F13" s="47">
        <v>0</v>
      </c>
      <c r="G13" s="48">
        <f>8+0</f>
        <v>8</v>
      </c>
      <c r="H13" s="49">
        <f>0</f>
        <v>0</v>
      </c>
      <c r="I13" s="50">
        <f>0</f>
        <v>0</v>
      </c>
      <c r="J13" s="50">
        <f>0</f>
        <v>0</v>
      </c>
      <c r="K13" s="50">
        <v>695</v>
      </c>
      <c r="L13" s="51">
        <f t="shared" si="2"/>
        <v>695</v>
      </c>
      <c r="M13" s="49">
        <f t="shared" si="7"/>
        <v>0</v>
      </c>
      <c r="N13" s="50">
        <f t="shared" si="7"/>
        <v>0</v>
      </c>
      <c r="O13" s="50">
        <f>0+0</f>
        <v>0</v>
      </c>
      <c r="P13" s="50">
        <f>8+0</f>
        <v>8</v>
      </c>
      <c r="Q13" s="51">
        <f t="shared" si="3"/>
        <v>8</v>
      </c>
      <c r="R13" s="2"/>
      <c r="S13" s="2"/>
      <c r="T13" s="2"/>
      <c r="U13" s="2"/>
    </row>
    <row r="14" spans="1:21" ht="15">
      <c r="A14" s="45" t="s">
        <v>20</v>
      </c>
      <c r="B14" s="46">
        <f t="shared" si="4"/>
        <v>4739</v>
      </c>
      <c r="C14" s="47">
        <v>0</v>
      </c>
      <c r="D14" s="48">
        <f t="shared" si="5"/>
        <v>4739</v>
      </c>
      <c r="E14" s="46">
        <f t="shared" si="6"/>
        <v>101</v>
      </c>
      <c r="F14" s="47">
        <v>0</v>
      </c>
      <c r="G14" s="48">
        <f>101+0</f>
        <v>101</v>
      </c>
      <c r="H14" s="49">
        <f>0</f>
        <v>0</v>
      </c>
      <c r="I14" s="50">
        <f>0</f>
        <v>0</v>
      </c>
      <c r="J14" s="50">
        <f>0</f>
        <v>0</v>
      </c>
      <c r="K14" s="47">
        <v>4739</v>
      </c>
      <c r="L14" s="51">
        <f t="shared" si="2"/>
        <v>4739</v>
      </c>
      <c r="M14" s="49">
        <f t="shared" si="7"/>
        <v>0</v>
      </c>
      <c r="N14" s="50">
        <f t="shared" si="7"/>
        <v>0</v>
      </c>
      <c r="O14" s="50">
        <f>0+0</f>
        <v>0</v>
      </c>
      <c r="P14" s="50">
        <f>101+0</f>
        <v>101</v>
      </c>
      <c r="Q14" s="51">
        <f t="shared" si="3"/>
        <v>101</v>
      </c>
      <c r="R14" s="2"/>
      <c r="S14" s="2"/>
      <c r="T14" s="2"/>
      <c r="U14" s="2"/>
    </row>
    <row r="15" spans="1:21" ht="15">
      <c r="A15" s="45" t="s">
        <v>21</v>
      </c>
      <c r="B15" s="46">
        <f t="shared" si="4"/>
        <v>866</v>
      </c>
      <c r="C15" s="47">
        <v>0</v>
      </c>
      <c r="D15" s="48">
        <f t="shared" si="5"/>
        <v>866</v>
      </c>
      <c r="E15" s="46">
        <f t="shared" si="6"/>
        <v>22</v>
      </c>
      <c r="F15" s="47">
        <v>0</v>
      </c>
      <c r="G15" s="48">
        <f>22+0</f>
        <v>22</v>
      </c>
      <c r="H15" s="49">
        <f>0</f>
        <v>0</v>
      </c>
      <c r="I15" s="50">
        <f>0</f>
        <v>0</v>
      </c>
      <c r="J15" s="50">
        <f>0</f>
        <v>0</v>
      </c>
      <c r="K15" s="50">
        <v>866</v>
      </c>
      <c r="L15" s="51">
        <f t="shared" si="2"/>
        <v>866</v>
      </c>
      <c r="M15" s="49">
        <f t="shared" si="7"/>
        <v>0</v>
      </c>
      <c r="N15" s="50">
        <f t="shared" si="7"/>
        <v>0</v>
      </c>
      <c r="O15" s="50">
        <f>0+0</f>
        <v>0</v>
      </c>
      <c r="P15" s="50">
        <f>22+0</f>
        <v>22</v>
      </c>
      <c r="Q15" s="51">
        <f t="shared" si="3"/>
        <v>22</v>
      </c>
      <c r="R15" s="2"/>
      <c r="S15" s="2"/>
      <c r="T15" s="2"/>
      <c r="U15" s="2"/>
    </row>
    <row r="16" spans="1:21" ht="15">
      <c r="A16" s="45" t="s">
        <v>22</v>
      </c>
      <c r="B16" s="46">
        <f t="shared" si="4"/>
        <v>1418</v>
      </c>
      <c r="C16" s="47">
        <v>0</v>
      </c>
      <c r="D16" s="48">
        <f t="shared" si="5"/>
        <v>1418</v>
      </c>
      <c r="E16" s="46">
        <f t="shared" si="6"/>
        <v>109</v>
      </c>
      <c r="F16" s="47">
        <v>0</v>
      </c>
      <c r="G16" s="48">
        <f>108+1</f>
        <v>109</v>
      </c>
      <c r="H16" s="49">
        <f>0</f>
        <v>0</v>
      </c>
      <c r="I16" s="50">
        <f>0</f>
        <v>0</v>
      </c>
      <c r="J16" s="50">
        <f>0</f>
        <v>0</v>
      </c>
      <c r="K16" s="50">
        <v>1418</v>
      </c>
      <c r="L16" s="51">
        <f t="shared" si="2"/>
        <v>1418</v>
      </c>
      <c r="M16" s="49">
        <f t="shared" si="7"/>
        <v>0</v>
      </c>
      <c r="N16" s="50">
        <f t="shared" si="7"/>
        <v>0</v>
      </c>
      <c r="O16" s="50">
        <f>0+0</f>
        <v>0</v>
      </c>
      <c r="P16" s="50">
        <f>108+1</f>
        <v>109</v>
      </c>
      <c r="Q16" s="51">
        <f t="shared" si="3"/>
        <v>109</v>
      </c>
      <c r="R16" s="2"/>
      <c r="S16" s="2"/>
      <c r="T16" s="2"/>
      <c r="U16" s="2"/>
    </row>
    <row r="17" spans="1:21" ht="15">
      <c r="A17" s="45" t="s">
        <v>23</v>
      </c>
      <c r="B17" s="46">
        <f t="shared" si="4"/>
        <v>269</v>
      </c>
      <c r="C17" s="47">
        <v>0</v>
      </c>
      <c r="D17" s="48">
        <f t="shared" si="5"/>
        <v>269</v>
      </c>
      <c r="E17" s="46">
        <f t="shared" si="6"/>
        <v>4</v>
      </c>
      <c r="F17" s="47">
        <v>0</v>
      </c>
      <c r="G17" s="48">
        <f>4+0</f>
        <v>4</v>
      </c>
      <c r="H17" s="49">
        <f>0</f>
        <v>0</v>
      </c>
      <c r="I17" s="50">
        <f>0</f>
        <v>0</v>
      </c>
      <c r="J17" s="50">
        <f>0</f>
        <v>0</v>
      </c>
      <c r="K17" s="50">
        <v>269</v>
      </c>
      <c r="L17" s="51">
        <f t="shared" si="2"/>
        <v>269</v>
      </c>
      <c r="M17" s="49">
        <f t="shared" si="7"/>
        <v>0</v>
      </c>
      <c r="N17" s="50">
        <f t="shared" si="7"/>
        <v>0</v>
      </c>
      <c r="O17" s="50">
        <f>0+0</f>
        <v>0</v>
      </c>
      <c r="P17" s="50">
        <f>4+0</f>
        <v>4</v>
      </c>
      <c r="Q17" s="51">
        <f t="shared" si="3"/>
        <v>4</v>
      </c>
      <c r="R17" s="2"/>
      <c r="S17" s="2"/>
      <c r="T17" s="2"/>
      <c r="U17" s="2"/>
    </row>
    <row r="18" spans="1:21" ht="15">
      <c r="A18" s="45" t="s">
        <v>24</v>
      </c>
      <c r="B18" s="46">
        <f t="shared" si="4"/>
        <v>0</v>
      </c>
      <c r="C18" s="47">
        <v>0</v>
      </c>
      <c r="D18" s="48">
        <f t="shared" si="5"/>
        <v>0</v>
      </c>
      <c r="E18" s="46">
        <f t="shared" si="6"/>
        <v>0</v>
      </c>
      <c r="F18" s="47">
        <v>0</v>
      </c>
      <c r="G18" s="48">
        <f>0</f>
        <v>0</v>
      </c>
      <c r="H18" s="49">
        <f>0</f>
        <v>0</v>
      </c>
      <c r="I18" s="50">
        <f>0</f>
        <v>0</v>
      </c>
      <c r="J18" s="50">
        <f>0</f>
        <v>0</v>
      </c>
      <c r="K18" s="50">
        <f>0+0</f>
        <v>0</v>
      </c>
      <c r="L18" s="51">
        <f t="shared" si="2"/>
        <v>0</v>
      </c>
      <c r="M18" s="49">
        <f>0</f>
        <v>0</v>
      </c>
      <c r="N18" s="50">
        <f>0</f>
        <v>0</v>
      </c>
      <c r="O18" s="50">
        <f>0</f>
        <v>0</v>
      </c>
      <c r="P18" s="50">
        <f>0+0</f>
        <v>0</v>
      </c>
      <c r="Q18" s="51">
        <f t="shared" si="3"/>
        <v>0</v>
      </c>
      <c r="R18" s="2"/>
      <c r="S18" s="2"/>
      <c r="T18" s="2"/>
      <c r="U18" s="2"/>
    </row>
    <row r="19" spans="1:21" ht="15">
      <c r="A19" s="45" t="s">
        <v>25</v>
      </c>
      <c r="B19" s="46">
        <f t="shared" si="4"/>
        <v>789</v>
      </c>
      <c r="C19" s="47">
        <v>0</v>
      </c>
      <c r="D19" s="48">
        <f t="shared" si="5"/>
        <v>789</v>
      </c>
      <c r="E19" s="46">
        <f t="shared" si="6"/>
        <v>10</v>
      </c>
      <c r="F19" s="47">
        <v>0</v>
      </c>
      <c r="G19" s="48">
        <f>10+0</f>
        <v>10</v>
      </c>
      <c r="H19" s="49">
        <f>0</f>
        <v>0</v>
      </c>
      <c r="I19" s="50">
        <f>0</f>
        <v>0</v>
      </c>
      <c r="J19" s="50">
        <f>0</f>
        <v>0</v>
      </c>
      <c r="K19" s="47">
        <v>789</v>
      </c>
      <c r="L19" s="51">
        <f t="shared" si="2"/>
        <v>789</v>
      </c>
      <c r="M19" s="49">
        <f>0</f>
        <v>0</v>
      </c>
      <c r="N19" s="50">
        <f>0</f>
        <v>0</v>
      </c>
      <c r="O19" s="50">
        <f>0</f>
        <v>0</v>
      </c>
      <c r="P19" s="50">
        <f>10+0</f>
        <v>10</v>
      </c>
      <c r="Q19" s="51">
        <f t="shared" si="3"/>
        <v>10</v>
      </c>
      <c r="R19" s="2"/>
      <c r="S19" s="2"/>
      <c r="T19" s="2"/>
      <c r="U19" s="2"/>
    </row>
    <row r="20" spans="1:21" ht="15">
      <c r="A20" s="45" t="s">
        <v>26</v>
      </c>
      <c r="B20" s="46">
        <f t="shared" si="4"/>
        <v>907</v>
      </c>
      <c r="C20" s="47">
        <v>0</v>
      </c>
      <c r="D20" s="48">
        <f t="shared" si="5"/>
        <v>907</v>
      </c>
      <c r="E20" s="46">
        <f t="shared" si="6"/>
        <v>58</v>
      </c>
      <c r="F20" s="47">
        <v>0</v>
      </c>
      <c r="G20" s="48">
        <f>57+1</f>
        <v>58</v>
      </c>
      <c r="H20" s="49">
        <f>0</f>
        <v>0</v>
      </c>
      <c r="I20" s="50">
        <f>0</f>
        <v>0</v>
      </c>
      <c r="J20" s="50">
        <f>0</f>
        <v>0</v>
      </c>
      <c r="K20" s="50">
        <v>907</v>
      </c>
      <c r="L20" s="51">
        <f t="shared" si="2"/>
        <v>907</v>
      </c>
      <c r="M20" s="49">
        <f>0</f>
        <v>0</v>
      </c>
      <c r="N20" s="50">
        <f>0</f>
        <v>0</v>
      </c>
      <c r="O20" s="50">
        <f>0</f>
        <v>0</v>
      </c>
      <c r="P20" s="50">
        <f>57+1</f>
        <v>58</v>
      </c>
      <c r="Q20" s="51">
        <f t="shared" si="3"/>
        <v>58</v>
      </c>
      <c r="R20" s="2"/>
      <c r="S20" s="2"/>
      <c r="T20" s="2"/>
      <c r="U20" s="2"/>
    </row>
    <row r="21" spans="1:21" ht="15">
      <c r="A21" s="45" t="s">
        <v>27</v>
      </c>
      <c r="B21" s="46">
        <f t="shared" si="4"/>
        <v>2</v>
      </c>
      <c r="C21" s="47">
        <v>0</v>
      </c>
      <c r="D21" s="48">
        <f t="shared" si="5"/>
        <v>2</v>
      </c>
      <c r="E21" s="46">
        <f t="shared" si="6"/>
        <v>10</v>
      </c>
      <c r="F21" s="47">
        <v>0</v>
      </c>
      <c r="G21" s="48">
        <f>0+10</f>
        <v>10</v>
      </c>
      <c r="H21" s="49">
        <f>0</f>
        <v>0</v>
      </c>
      <c r="I21" s="50">
        <f>0</f>
        <v>0</v>
      </c>
      <c r="J21" s="50">
        <f>0</f>
        <v>0</v>
      </c>
      <c r="K21" s="50">
        <v>2</v>
      </c>
      <c r="L21" s="51">
        <f t="shared" si="2"/>
        <v>2</v>
      </c>
      <c r="M21" s="49">
        <f>0</f>
        <v>0</v>
      </c>
      <c r="N21" s="50">
        <f>0</f>
        <v>0</v>
      </c>
      <c r="O21" s="50">
        <f>0</f>
        <v>0</v>
      </c>
      <c r="P21" s="50">
        <f>0+10</f>
        <v>10</v>
      </c>
      <c r="Q21" s="51">
        <f t="shared" si="3"/>
        <v>10</v>
      </c>
      <c r="R21" s="2"/>
      <c r="S21" s="2"/>
      <c r="T21" s="2"/>
      <c r="U21" s="2"/>
    </row>
    <row r="22" spans="1:21" ht="15">
      <c r="A22" s="41" t="s">
        <v>28</v>
      </c>
      <c r="B22" s="42">
        <f t="shared" si="4"/>
        <v>49915</v>
      </c>
      <c r="C22" s="43">
        <v>33034</v>
      </c>
      <c r="D22" s="44">
        <f t="shared" si="5"/>
        <v>16881</v>
      </c>
      <c r="E22" s="42">
        <f t="shared" si="6"/>
        <v>1298</v>
      </c>
      <c r="F22" s="43">
        <f>346+2</f>
        <v>348</v>
      </c>
      <c r="G22" s="44">
        <f>648+22+280</f>
        <v>950</v>
      </c>
      <c r="H22" s="52">
        <v>59</v>
      </c>
      <c r="I22" s="53">
        <v>26</v>
      </c>
      <c r="J22" s="53">
        <f>0+0</f>
        <v>0</v>
      </c>
      <c r="K22" s="53">
        <f>11810+4986</f>
        <v>16796</v>
      </c>
      <c r="L22" s="54">
        <f t="shared" si="2"/>
        <v>16881</v>
      </c>
      <c r="M22" s="52">
        <f>1+6</f>
        <v>7</v>
      </c>
      <c r="N22" s="53">
        <f>1+1</f>
        <v>2</v>
      </c>
      <c r="O22" s="53">
        <f>0+0</f>
        <v>0</v>
      </c>
      <c r="P22" s="53">
        <f>645+15+280+1</f>
        <v>941</v>
      </c>
      <c r="Q22" s="54">
        <f t="shared" si="3"/>
        <v>950</v>
      </c>
      <c r="R22" s="2"/>
      <c r="S22" s="2"/>
      <c r="T22" s="2"/>
      <c r="U22" s="2"/>
    </row>
    <row r="23" spans="1:21" ht="15">
      <c r="A23" s="55" t="s">
        <v>29</v>
      </c>
      <c r="B23" s="56">
        <f aca="true" t="shared" si="8" ref="B23:Q23">SUM(B24:B25)</f>
        <v>44814</v>
      </c>
      <c r="C23" s="57">
        <f t="shared" si="8"/>
        <v>0</v>
      </c>
      <c r="D23" s="58">
        <f t="shared" si="8"/>
        <v>44814</v>
      </c>
      <c r="E23" s="56">
        <f t="shared" si="8"/>
        <v>0</v>
      </c>
      <c r="F23" s="57">
        <f t="shared" si="8"/>
        <v>0</v>
      </c>
      <c r="G23" s="58">
        <f t="shared" si="8"/>
        <v>0</v>
      </c>
      <c r="H23" s="56">
        <f t="shared" si="8"/>
        <v>0</v>
      </c>
      <c r="I23" s="57">
        <f t="shared" si="8"/>
        <v>0</v>
      </c>
      <c r="J23" s="57">
        <f t="shared" si="8"/>
        <v>0</v>
      </c>
      <c r="K23" s="57">
        <f t="shared" si="8"/>
        <v>44814</v>
      </c>
      <c r="L23" s="58">
        <f t="shared" si="8"/>
        <v>44814</v>
      </c>
      <c r="M23" s="56">
        <f t="shared" si="8"/>
        <v>0</v>
      </c>
      <c r="N23" s="57">
        <f t="shared" si="8"/>
        <v>0</v>
      </c>
      <c r="O23" s="57">
        <f t="shared" si="8"/>
        <v>0</v>
      </c>
      <c r="P23" s="57">
        <f t="shared" si="8"/>
        <v>0</v>
      </c>
      <c r="Q23" s="58">
        <f t="shared" si="8"/>
        <v>0</v>
      </c>
      <c r="R23" s="2"/>
      <c r="S23" s="2"/>
      <c r="T23" s="2"/>
      <c r="U23" s="2"/>
    </row>
    <row r="24" spans="1:21" ht="15">
      <c r="A24" s="59" t="s">
        <v>30</v>
      </c>
      <c r="B24" s="60">
        <f>SUM(C24:D24)</f>
        <v>30226</v>
      </c>
      <c r="C24" s="61">
        <v>0</v>
      </c>
      <c r="D24" s="62">
        <f>L24</f>
        <v>30226</v>
      </c>
      <c r="E24" s="63">
        <f>SUM(F24:G24)</f>
        <v>0</v>
      </c>
      <c r="F24" s="64">
        <v>0</v>
      </c>
      <c r="G24" s="62">
        <v>0</v>
      </c>
      <c r="H24" s="49">
        <f>0</f>
        <v>0</v>
      </c>
      <c r="I24" s="50">
        <f>0</f>
        <v>0</v>
      </c>
      <c r="J24" s="50">
        <f>0</f>
        <v>0</v>
      </c>
      <c r="K24" s="64">
        <v>30226</v>
      </c>
      <c r="L24" s="65">
        <f>SUM(H24:K24)</f>
        <v>30226</v>
      </c>
      <c r="M24" s="49">
        <f>0</f>
        <v>0</v>
      </c>
      <c r="N24" s="50">
        <f>0</f>
        <v>0</v>
      </c>
      <c r="O24" s="50">
        <f>0</f>
        <v>0</v>
      </c>
      <c r="P24" s="64">
        <v>0</v>
      </c>
      <c r="Q24" s="65">
        <f>SUM(M24:P24)</f>
        <v>0</v>
      </c>
      <c r="R24" s="2"/>
      <c r="S24" s="2"/>
      <c r="T24" s="2"/>
      <c r="U24" s="2"/>
    </row>
    <row r="25" spans="1:21" ht="15" customHeight="1">
      <c r="A25" s="66" t="s">
        <v>31</v>
      </c>
      <c r="B25" s="60">
        <f>SUM(C25:D25)</f>
        <v>14588</v>
      </c>
      <c r="C25" s="61">
        <v>0</v>
      </c>
      <c r="D25" s="62">
        <f>L25</f>
        <v>14588</v>
      </c>
      <c r="E25" s="63">
        <f>SUM(F25:G25)</f>
        <v>0</v>
      </c>
      <c r="F25" s="61">
        <v>0</v>
      </c>
      <c r="G25" s="62">
        <v>0</v>
      </c>
      <c r="H25" s="49">
        <f>0</f>
        <v>0</v>
      </c>
      <c r="I25" s="50">
        <f>0</f>
        <v>0</v>
      </c>
      <c r="J25" s="50">
        <f>0</f>
        <v>0</v>
      </c>
      <c r="K25" s="64">
        <v>14588</v>
      </c>
      <c r="L25" s="65">
        <f>SUM(H25:K25)</f>
        <v>14588</v>
      </c>
      <c r="M25" s="49">
        <f>0</f>
        <v>0</v>
      </c>
      <c r="N25" s="50">
        <f>0</f>
        <v>0</v>
      </c>
      <c r="O25" s="50">
        <f>0</f>
        <v>0</v>
      </c>
      <c r="P25" s="64">
        <v>0</v>
      </c>
      <c r="Q25" s="65">
        <f>SUM(M25:P25)</f>
        <v>0</v>
      </c>
      <c r="R25" s="2"/>
      <c r="S25" s="2"/>
      <c r="T25" s="2"/>
      <c r="U25" s="2"/>
    </row>
    <row r="26" spans="1:21" s="72" customFormat="1" ht="15">
      <c r="A26" s="67" t="s">
        <v>32</v>
      </c>
      <c r="B26" s="68">
        <f aca="true" t="shared" si="9" ref="B26:Q26">SUM(B27:B28)</f>
        <v>363</v>
      </c>
      <c r="C26" s="69">
        <f t="shared" si="9"/>
        <v>0</v>
      </c>
      <c r="D26" s="70">
        <f t="shared" si="9"/>
        <v>363</v>
      </c>
      <c r="E26" s="68">
        <f t="shared" si="9"/>
        <v>0</v>
      </c>
      <c r="F26" s="69">
        <f t="shared" si="9"/>
        <v>0</v>
      </c>
      <c r="G26" s="70">
        <f t="shared" si="9"/>
        <v>0</v>
      </c>
      <c r="H26" s="68">
        <f t="shared" si="9"/>
        <v>0</v>
      </c>
      <c r="I26" s="69">
        <f t="shared" si="9"/>
        <v>0</v>
      </c>
      <c r="J26" s="69">
        <f t="shared" si="9"/>
        <v>0</v>
      </c>
      <c r="K26" s="69">
        <f t="shared" si="9"/>
        <v>363</v>
      </c>
      <c r="L26" s="70">
        <f t="shared" si="9"/>
        <v>363</v>
      </c>
      <c r="M26" s="68">
        <f t="shared" si="9"/>
        <v>0</v>
      </c>
      <c r="N26" s="69">
        <f t="shared" si="9"/>
        <v>0</v>
      </c>
      <c r="O26" s="69">
        <f t="shared" si="9"/>
        <v>0</v>
      </c>
      <c r="P26" s="69">
        <f t="shared" si="9"/>
        <v>0</v>
      </c>
      <c r="Q26" s="70">
        <f t="shared" si="9"/>
        <v>0</v>
      </c>
      <c r="R26" s="71"/>
      <c r="S26" s="71"/>
      <c r="T26" s="71"/>
      <c r="U26" s="71"/>
    </row>
    <row r="27" spans="1:21" ht="15">
      <c r="A27" s="73" t="s">
        <v>33</v>
      </c>
      <c r="B27" s="60">
        <f>SUM(C27:D27)</f>
        <v>339</v>
      </c>
      <c r="C27" s="61">
        <v>0</v>
      </c>
      <c r="D27" s="62">
        <f>L27</f>
        <v>339</v>
      </c>
      <c r="E27" s="60">
        <f>SUM(F27:G27)</f>
        <v>0</v>
      </c>
      <c r="F27" s="74">
        <v>0</v>
      </c>
      <c r="G27" s="62">
        <v>0</v>
      </c>
      <c r="H27" s="49">
        <f>0</f>
        <v>0</v>
      </c>
      <c r="I27" s="50">
        <f>0</f>
        <v>0</v>
      </c>
      <c r="J27" s="50">
        <f>0</f>
        <v>0</v>
      </c>
      <c r="K27" s="64">
        <v>339</v>
      </c>
      <c r="L27" s="65">
        <f>SUM(H27:K27)</f>
        <v>339</v>
      </c>
      <c r="M27" s="49">
        <f>0</f>
        <v>0</v>
      </c>
      <c r="N27" s="50">
        <f>0</f>
        <v>0</v>
      </c>
      <c r="O27" s="50">
        <f>0</f>
        <v>0</v>
      </c>
      <c r="P27" s="64">
        <v>0</v>
      </c>
      <c r="Q27" s="65">
        <f>SUM(M27:P27)</f>
        <v>0</v>
      </c>
      <c r="R27" s="2"/>
      <c r="S27" s="2"/>
      <c r="T27" s="2"/>
      <c r="U27" s="2"/>
    </row>
    <row r="28" spans="1:21" ht="15">
      <c r="A28" s="73" t="s">
        <v>34</v>
      </c>
      <c r="B28" s="60">
        <f>SUM(C28:D28)</f>
        <v>24</v>
      </c>
      <c r="C28" s="61">
        <v>0</v>
      </c>
      <c r="D28" s="62">
        <f>L28</f>
        <v>24</v>
      </c>
      <c r="E28" s="60">
        <f>SUM(F28:G28)</f>
        <v>0</v>
      </c>
      <c r="F28" s="74">
        <v>0</v>
      </c>
      <c r="G28" s="62">
        <v>0</v>
      </c>
      <c r="H28" s="49">
        <f>0</f>
        <v>0</v>
      </c>
      <c r="I28" s="50">
        <f>0</f>
        <v>0</v>
      </c>
      <c r="J28" s="50">
        <f>0</f>
        <v>0</v>
      </c>
      <c r="K28" s="64">
        <v>24</v>
      </c>
      <c r="L28" s="65">
        <f>SUM(H28:K28)</f>
        <v>24</v>
      </c>
      <c r="M28" s="49">
        <f>0</f>
        <v>0</v>
      </c>
      <c r="N28" s="50">
        <f>0</f>
        <v>0</v>
      </c>
      <c r="O28" s="50">
        <f>0</f>
        <v>0</v>
      </c>
      <c r="P28" s="64">
        <v>0</v>
      </c>
      <c r="Q28" s="65">
        <f>SUM(M28:P28)</f>
        <v>0</v>
      </c>
      <c r="R28" s="2"/>
      <c r="S28" s="2"/>
      <c r="T28" s="2"/>
      <c r="U28" s="2"/>
    </row>
    <row r="29" spans="1:21" ht="15">
      <c r="A29" s="75" t="s">
        <v>35</v>
      </c>
      <c r="B29" s="76">
        <f aca="true" t="shared" si="10" ref="B29:Q29">SUM(B30:B31)</f>
        <v>0</v>
      </c>
      <c r="C29" s="77">
        <f t="shared" si="10"/>
        <v>0</v>
      </c>
      <c r="D29" s="78">
        <f t="shared" si="10"/>
        <v>0</v>
      </c>
      <c r="E29" s="76">
        <f t="shared" si="10"/>
        <v>0</v>
      </c>
      <c r="F29" s="77">
        <f t="shared" si="10"/>
        <v>0</v>
      </c>
      <c r="G29" s="78">
        <f t="shared" si="10"/>
        <v>0</v>
      </c>
      <c r="H29" s="76">
        <f t="shared" si="10"/>
        <v>0</v>
      </c>
      <c r="I29" s="77">
        <f t="shared" si="10"/>
        <v>0</v>
      </c>
      <c r="J29" s="77">
        <f t="shared" si="10"/>
        <v>0</v>
      </c>
      <c r="K29" s="77">
        <f t="shared" si="10"/>
        <v>0</v>
      </c>
      <c r="L29" s="78">
        <f t="shared" si="10"/>
        <v>0</v>
      </c>
      <c r="M29" s="76">
        <f t="shared" si="10"/>
        <v>0</v>
      </c>
      <c r="N29" s="77">
        <f t="shared" si="10"/>
        <v>0</v>
      </c>
      <c r="O29" s="77">
        <f t="shared" si="10"/>
        <v>0</v>
      </c>
      <c r="P29" s="77">
        <f t="shared" si="10"/>
        <v>0</v>
      </c>
      <c r="Q29" s="78">
        <f t="shared" si="10"/>
        <v>0</v>
      </c>
      <c r="R29" s="2"/>
      <c r="S29" s="2"/>
      <c r="T29" s="2"/>
      <c r="U29" s="2"/>
    </row>
    <row r="30" spans="1:21" ht="15">
      <c r="A30" s="73" t="s">
        <v>36</v>
      </c>
      <c r="B30" s="60">
        <f>SUM(C30:D30)</f>
        <v>0</v>
      </c>
      <c r="C30" s="61">
        <v>0</v>
      </c>
      <c r="D30" s="62">
        <f>L30</f>
        <v>0</v>
      </c>
      <c r="E30" s="60">
        <f>SUM(F30:G30)</f>
        <v>0</v>
      </c>
      <c r="F30" s="74">
        <v>0</v>
      </c>
      <c r="G30" s="62">
        <v>0</v>
      </c>
      <c r="H30" s="49">
        <f>0</f>
        <v>0</v>
      </c>
      <c r="I30" s="50">
        <f>0</f>
        <v>0</v>
      </c>
      <c r="J30" s="50">
        <f>0</f>
        <v>0</v>
      </c>
      <c r="K30" s="64">
        <f>0</f>
        <v>0</v>
      </c>
      <c r="L30" s="65">
        <f>SUM(H30:K30)</f>
        <v>0</v>
      </c>
      <c r="M30" s="49">
        <f>0</f>
        <v>0</v>
      </c>
      <c r="N30" s="50">
        <f>0</f>
        <v>0</v>
      </c>
      <c r="O30" s="50">
        <f>0</f>
        <v>0</v>
      </c>
      <c r="P30" s="64">
        <v>0</v>
      </c>
      <c r="Q30" s="65">
        <f>SUM(M30:P30)</f>
        <v>0</v>
      </c>
      <c r="R30" s="2"/>
      <c r="S30" s="2"/>
      <c r="T30" s="2"/>
      <c r="U30" s="2"/>
    </row>
    <row r="31" spans="1:21" ht="15">
      <c r="A31" s="73" t="s">
        <v>37</v>
      </c>
      <c r="B31" s="60">
        <f>SUM(C31:D31)</f>
        <v>0</v>
      </c>
      <c r="C31" s="61">
        <v>0</v>
      </c>
      <c r="D31" s="62">
        <f>L31</f>
        <v>0</v>
      </c>
      <c r="E31" s="60">
        <f>SUM(F31:G31)</f>
        <v>0</v>
      </c>
      <c r="F31" s="74">
        <v>0</v>
      </c>
      <c r="G31" s="62">
        <v>0</v>
      </c>
      <c r="H31" s="49">
        <f>0</f>
        <v>0</v>
      </c>
      <c r="I31" s="50">
        <f>0</f>
        <v>0</v>
      </c>
      <c r="J31" s="50">
        <f>0</f>
        <v>0</v>
      </c>
      <c r="K31" s="64">
        <f>0</f>
        <v>0</v>
      </c>
      <c r="L31" s="65">
        <f>SUM(H31:K31)</f>
        <v>0</v>
      </c>
      <c r="M31" s="49">
        <f>0</f>
        <v>0</v>
      </c>
      <c r="N31" s="50">
        <f>0</f>
        <v>0</v>
      </c>
      <c r="O31" s="50">
        <f>0</f>
        <v>0</v>
      </c>
      <c r="P31" s="64">
        <v>0</v>
      </c>
      <c r="Q31" s="65">
        <f>SUM(M31:P31)</f>
        <v>0</v>
      </c>
      <c r="R31" s="2"/>
      <c r="S31" s="2"/>
      <c r="T31" s="2"/>
      <c r="U31" s="2"/>
    </row>
    <row r="32" spans="1:21" s="84" customFormat="1" ht="37.5" customHeight="1">
      <c r="A32" s="79" t="s">
        <v>41</v>
      </c>
      <c r="B32" s="80">
        <f aca="true" t="shared" si="11" ref="B32:Q32">B8+B23+B26+B29</f>
        <v>132966</v>
      </c>
      <c r="C32" s="81">
        <f t="shared" si="11"/>
        <v>33034</v>
      </c>
      <c r="D32" s="82">
        <f t="shared" si="11"/>
        <v>99932</v>
      </c>
      <c r="E32" s="80">
        <f t="shared" si="11"/>
        <v>2390</v>
      </c>
      <c r="F32" s="81">
        <f t="shared" si="11"/>
        <v>348</v>
      </c>
      <c r="G32" s="82">
        <f t="shared" si="11"/>
        <v>2042</v>
      </c>
      <c r="H32" s="80">
        <f t="shared" si="11"/>
        <v>59</v>
      </c>
      <c r="I32" s="81">
        <f t="shared" si="11"/>
        <v>26</v>
      </c>
      <c r="J32" s="81">
        <f t="shared" si="11"/>
        <v>39</v>
      </c>
      <c r="K32" s="81">
        <f t="shared" si="11"/>
        <v>99808</v>
      </c>
      <c r="L32" s="82">
        <f t="shared" si="11"/>
        <v>99932</v>
      </c>
      <c r="M32" s="80">
        <f t="shared" si="11"/>
        <v>7</v>
      </c>
      <c r="N32" s="81">
        <f t="shared" si="11"/>
        <v>2</v>
      </c>
      <c r="O32" s="81">
        <f t="shared" si="11"/>
        <v>3</v>
      </c>
      <c r="P32" s="81">
        <f t="shared" si="11"/>
        <v>2030</v>
      </c>
      <c r="Q32" s="82">
        <f t="shared" si="11"/>
        <v>2042</v>
      </c>
      <c r="R32" s="83"/>
      <c r="S32" s="83"/>
      <c r="T32" s="83"/>
      <c r="U32" s="83"/>
    </row>
    <row r="33" spans="1:21" s="94" customFormat="1" ht="23.25" customHeight="1">
      <c r="A33" s="85" t="s">
        <v>38</v>
      </c>
      <c r="B33" s="86">
        <v>867</v>
      </c>
      <c r="C33" s="87">
        <v>0</v>
      </c>
      <c r="D33" s="88">
        <v>867</v>
      </c>
      <c r="E33" s="86"/>
      <c r="F33" s="89"/>
      <c r="G33" s="88"/>
      <c r="H33" s="90"/>
      <c r="I33" s="91"/>
      <c r="J33" s="91"/>
      <c r="K33" s="91"/>
      <c r="L33" s="92"/>
      <c r="M33" s="90"/>
      <c r="N33" s="91"/>
      <c r="O33" s="91"/>
      <c r="P33" s="91"/>
      <c r="Q33" s="92"/>
      <c r="R33" s="93"/>
      <c r="S33" s="93"/>
      <c r="T33" s="93"/>
      <c r="U33" s="93"/>
    </row>
    <row r="34" spans="1:21" s="100" customFormat="1" ht="26.25" customHeight="1" thickBot="1">
      <c r="A34" s="95" t="s">
        <v>39</v>
      </c>
      <c r="B34" s="96">
        <f>B32-B33</f>
        <v>132099</v>
      </c>
      <c r="C34" s="97">
        <f>C32-C33</f>
        <v>33034</v>
      </c>
      <c r="D34" s="98">
        <f>D32-D33</f>
        <v>99065</v>
      </c>
      <c r="E34" s="96"/>
      <c r="F34" s="97"/>
      <c r="G34" s="98"/>
      <c r="H34" s="96"/>
      <c r="I34" s="97"/>
      <c r="J34" s="97"/>
      <c r="K34" s="97"/>
      <c r="L34" s="98"/>
      <c r="M34" s="96"/>
      <c r="N34" s="97"/>
      <c r="O34" s="97"/>
      <c r="P34" s="97"/>
      <c r="Q34" s="98"/>
      <c r="R34" s="99"/>
      <c r="S34" s="99"/>
      <c r="T34" s="99"/>
      <c r="U34" s="99"/>
    </row>
  </sheetData>
  <sheetProtection/>
  <mergeCells count="8">
    <mergeCell ref="N2:Q2"/>
    <mergeCell ref="A6:A7"/>
    <mergeCell ref="B6:D6"/>
    <mergeCell ref="E6:G6"/>
    <mergeCell ref="H6:L6"/>
    <mergeCell ref="M6:Q6"/>
    <mergeCell ref="M5:Q5"/>
    <mergeCell ref="A3:Q3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2012-06-11T06:29:12Z</dcterms:created>
  <dcterms:modified xsi:type="dcterms:W3CDTF">2012-06-11T06:30:10Z</dcterms:modified>
  <cp:category/>
  <cp:version/>
  <cp:contentType/>
  <cp:contentStatus/>
</cp:coreProperties>
</file>