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ulka č. 18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<sst xmlns="http://schemas.openxmlformats.org/spreadsheetml/2006/main" count="50" uniqueCount="42">
  <si>
    <t>PŘEHLED O ZAJIŠTĚNOSTI POHLEDÁVEK V  SAMOSTATNÉ PŮSOBNOSTI KE DNI 31. 12. 2011  CELKEM (BEZ HOSPODÁŘSKÉ ČINNOSTI)</t>
  </si>
  <si>
    <t>tabulka č. 18</t>
  </si>
  <si>
    <t xml:space="preserve"> Druh pohledávky/zajištění pohledávky</t>
  </si>
  <si>
    <t>Pohledávky v tis. Kč k 31.12.2011</t>
  </si>
  <si>
    <t>Počet dlužníků k 31.12. 2011</t>
  </si>
  <si>
    <t>Pohledávky po lhůtě splatnosti v tis. Kč</t>
  </si>
  <si>
    <t>Počet dlužníků  po lhůtě splatnosti</t>
  </si>
  <si>
    <t>CELKEM</t>
  </si>
  <si>
    <t>Z toho do lhůty splatnosti</t>
  </si>
  <si>
    <t>Z toho po lhůtě splatnosti</t>
  </si>
  <si>
    <t>Celkem</t>
  </si>
  <si>
    <t>do 90 dnů</t>
  </si>
  <si>
    <t>do 180 dnů</t>
  </si>
  <si>
    <t>do 360 dnů</t>
  </si>
  <si>
    <t xml:space="preserve">nad 360 dnů </t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</si>
  <si>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</si>
  <si>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</si>
  <si>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</si>
  <si>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</si>
  <si>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</si>
  <si>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</si>
  <si>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</si>
  <si>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</si>
  <si>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</si>
  <si>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</si>
  <si>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</si>
  <si>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</si>
  <si>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</si>
  <si>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</si>
  <si>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</si>
  <si>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</si>
  <si>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</si>
  <si>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</si>
  <si>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</si>
  <si>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</si>
  <si>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</si>
  <si>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</si>
  <si>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</si>
  <si>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t>Přeplatky celkem</t>
  </si>
  <si>
    <t>CELKEM  - stav dle účetní evidence</t>
  </si>
  <si>
    <r>
      <t xml:space="preserve">A. Základní dluh (jistina) celkem                                            </t>
    </r>
    <r>
      <rPr>
        <sz val="11"/>
        <rFont val="Times New Roman"/>
        <family val="1"/>
      </rPr>
      <t>(bez popl.a úroků z prodl. a sml.pokut)</t>
    </r>
  </si>
  <si>
    <r>
      <t xml:space="preserve">CELKEM                                                          </t>
    </r>
    <r>
      <rPr>
        <b/>
        <sz val="10"/>
        <rFont val="Times New Roman"/>
        <family val="1"/>
      </rPr>
      <t>(vč. popl. a úroků z prodl. a smluv.pokut)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</si>
</sst>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48" applyFont="1" applyAlignment="1">
      <alignment/>
      <protection/>
    </xf>
    <xf numFmtId="0" fontId="1" fillId="0" borderId="0" xfId="48" applyAlignment="1">
      <alignment/>
      <protection/>
    </xf>
    <xf numFmtId="0" fontId="0" fillId="0" borderId="0" xfId="0" applyAlignment="1">
      <alignment/>
    </xf>
    <xf numFmtId="3" fontId="1" fillId="0" borderId="0" xfId="48" applyNumberFormat="1">
      <alignment/>
      <protection/>
    </xf>
    <xf numFmtId="0" fontId="1" fillId="0" borderId="0" xfId="48">
      <alignment/>
      <protection/>
    </xf>
    <xf numFmtId="0" fontId="22" fillId="0" borderId="0" xfId="48" applyFont="1">
      <alignment/>
      <protection/>
    </xf>
    <xf numFmtId="3" fontId="23" fillId="0" borderId="10" xfId="48" applyNumberFormat="1" applyFont="1" applyBorder="1" applyAlignment="1">
      <alignment horizontal="right" vertical="center"/>
      <protection/>
    </xf>
    <xf numFmtId="0" fontId="24" fillId="0" borderId="11" xfId="48" applyFont="1" applyBorder="1" applyAlignment="1">
      <alignment horizontal="center" vertical="center"/>
      <protection/>
    </xf>
    <xf numFmtId="3" fontId="25" fillId="0" borderId="12" xfId="48" applyNumberFormat="1" applyFont="1" applyBorder="1" applyAlignment="1">
      <alignment horizontal="center" vertical="center"/>
      <protection/>
    </xf>
    <xf numFmtId="3" fontId="25" fillId="0" borderId="13" xfId="48" applyNumberFormat="1" applyFont="1" applyBorder="1" applyAlignment="1">
      <alignment horizontal="center" vertical="center"/>
      <protection/>
    </xf>
    <xf numFmtId="3" fontId="25" fillId="0" borderId="14" xfId="48" applyNumberFormat="1" applyFont="1" applyBorder="1" applyAlignment="1">
      <alignment horizontal="center" vertical="center"/>
      <protection/>
    </xf>
    <xf numFmtId="3" fontId="26" fillId="0" borderId="12" xfId="48" applyNumberFormat="1" applyFont="1" applyBorder="1" applyAlignment="1">
      <alignment horizontal="center" vertical="center"/>
      <protection/>
    </xf>
    <xf numFmtId="3" fontId="1" fillId="0" borderId="13" xfId="48" applyNumberFormat="1" applyBorder="1" applyAlignment="1">
      <alignment horizontal="center" vertical="center"/>
      <protection/>
    </xf>
    <xf numFmtId="3" fontId="1" fillId="0" borderId="14" xfId="48" applyNumberFormat="1" applyBorder="1" applyAlignment="1">
      <alignment horizontal="center" vertical="center"/>
      <protection/>
    </xf>
    <xf numFmtId="3" fontId="26" fillId="0" borderId="13" xfId="48" applyNumberFormat="1" applyFont="1" applyBorder="1" applyAlignment="1">
      <alignment horizontal="center" vertical="center"/>
      <protection/>
    </xf>
    <xf numFmtId="3" fontId="26" fillId="0" borderId="14" xfId="48" applyNumberFormat="1" applyFont="1" applyBorder="1" applyAlignment="1">
      <alignment horizontal="center" vertical="center"/>
      <protection/>
    </xf>
    <xf numFmtId="0" fontId="24" fillId="0" borderId="15" xfId="48" applyFont="1" applyBorder="1" applyAlignment="1">
      <alignment horizontal="center" vertical="center"/>
      <protection/>
    </xf>
    <xf numFmtId="3" fontId="26" fillId="0" borderId="16" xfId="48" applyNumberFormat="1" applyFont="1" applyBorder="1" applyAlignment="1">
      <alignment horizontal="center" vertical="center" wrapText="1"/>
      <protection/>
    </xf>
    <xf numFmtId="3" fontId="26" fillId="0" borderId="17" xfId="48" applyNumberFormat="1" applyFont="1" applyBorder="1" applyAlignment="1">
      <alignment horizontal="center" vertical="center" wrapText="1"/>
      <protection/>
    </xf>
    <xf numFmtId="3" fontId="26" fillId="0" borderId="18" xfId="48" applyNumberFormat="1" applyFont="1" applyBorder="1" applyAlignment="1">
      <alignment horizontal="center" vertical="center" wrapText="1"/>
      <protection/>
    </xf>
    <xf numFmtId="3" fontId="24" fillId="0" borderId="16" xfId="48" applyNumberFormat="1" applyFont="1" applyBorder="1" applyAlignment="1">
      <alignment horizontal="center" vertical="center"/>
      <protection/>
    </xf>
    <xf numFmtId="3" fontId="25" fillId="0" borderId="16" xfId="48" applyNumberFormat="1" applyFont="1" applyBorder="1" applyAlignment="1">
      <alignment horizontal="center" vertical="center" wrapText="1"/>
      <protection/>
    </xf>
    <xf numFmtId="3" fontId="25" fillId="0" borderId="17" xfId="48" applyNumberFormat="1" applyFont="1" applyBorder="1" applyAlignment="1">
      <alignment horizontal="center" vertical="center" wrapText="1"/>
      <protection/>
    </xf>
    <xf numFmtId="0" fontId="27" fillId="4" borderId="15" xfId="48" applyFont="1" applyFill="1" applyBorder="1" applyAlignment="1">
      <alignment wrapText="1"/>
      <protection/>
    </xf>
    <xf numFmtId="3" fontId="24" fillId="4" borderId="16" xfId="48" applyNumberFormat="1" applyFont="1" applyFill="1" applyBorder="1" applyAlignment="1">
      <alignment wrapText="1"/>
      <protection/>
    </xf>
    <xf numFmtId="3" fontId="24" fillId="4" borderId="17" xfId="48" applyNumberFormat="1" applyFont="1" applyFill="1" applyBorder="1" applyAlignment="1">
      <alignment wrapText="1"/>
      <protection/>
    </xf>
    <xf numFmtId="3" fontId="24" fillId="4" borderId="18" xfId="48" applyNumberFormat="1" applyFont="1" applyFill="1" applyBorder="1" applyAlignment="1">
      <alignment wrapText="1"/>
      <protection/>
    </xf>
    <xf numFmtId="0" fontId="27" fillId="24" borderId="15" xfId="48" applyFont="1" applyFill="1" applyBorder="1" applyAlignment="1">
      <alignment wrapText="1"/>
      <protection/>
    </xf>
    <xf numFmtId="3" fontId="24" fillId="24" borderId="16" xfId="48" applyNumberFormat="1" applyFont="1" applyFill="1" applyBorder="1" applyAlignment="1">
      <alignment wrapText="1"/>
      <protection/>
    </xf>
    <xf numFmtId="3" fontId="24" fillId="24" borderId="17" xfId="48" applyNumberFormat="1" applyFont="1" applyFill="1" applyBorder="1" applyAlignment="1">
      <alignment wrapText="1"/>
      <protection/>
    </xf>
    <xf numFmtId="3" fontId="24" fillId="24" borderId="18" xfId="48" applyNumberFormat="1" applyFont="1" applyFill="1" applyBorder="1" applyAlignment="1">
      <alignment wrapText="1"/>
      <protection/>
    </xf>
    <xf numFmtId="3" fontId="24" fillId="24" borderId="16" xfId="48" applyNumberFormat="1" applyFont="1" applyFill="1" applyBorder="1" applyAlignment="1">
      <alignment wrapText="1"/>
      <protection/>
    </xf>
    <xf numFmtId="3" fontId="24" fillId="24" borderId="17" xfId="48" applyNumberFormat="1" applyFont="1" applyFill="1" applyBorder="1" applyAlignment="1">
      <alignment wrapText="1"/>
      <protection/>
    </xf>
    <xf numFmtId="3" fontId="24" fillId="24" borderId="18" xfId="48" applyNumberFormat="1" applyFont="1" applyFill="1" applyBorder="1" applyAlignment="1">
      <alignment wrapText="1"/>
      <protection/>
    </xf>
    <xf numFmtId="3" fontId="1" fillId="24" borderId="0" xfId="48" applyNumberFormat="1" applyFill="1">
      <alignment/>
      <protection/>
    </xf>
    <xf numFmtId="0" fontId="1" fillId="24" borderId="0" xfId="48" applyFill="1">
      <alignment/>
      <protection/>
    </xf>
    <xf numFmtId="49" fontId="24" fillId="25" borderId="15" xfId="48" applyNumberFormat="1" applyFont="1" applyFill="1" applyBorder="1">
      <alignment/>
      <protection/>
    </xf>
    <xf numFmtId="3" fontId="24" fillId="25" borderId="16" xfId="48" applyNumberFormat="1" applyFont="1" applyFill="1" applyBorder="1" applyAlignment="1">
      <alignment/>
      <protection/>
    </xf>
    <xf numFmtId="3" fontId="24" fillId="25" borderId="17" xfId="48" applyNumberFormat="1" applyFont="1" applyFill="1" applyBorder="1" applyAlignment="1">
      <alignment/>
      <protection/>
    </xf>
    <xf numFmtId="3" fontId="24" fillId="25" borderId="18" xfId="48" applyNumberFormat="1" applyFont="1" applyFill="1" applyBorder="1" applyAlignment="1">
      <alignment/>
      <protection/>
    </xf>
    <xf numFmtId="0" fontId="24" fillId="0" borderId="15" xfId="48" applyFont="1" applyBorder="1">
      <alignment/>
      <protection/>
    </xf>
    <xf numFmtId="3" fontId="24" fillId="0" borderId="16" xfId="48" applyNumberFormat="1" applyFont="1" applyBorder="1" applyAlignment="1">
      <alignment/>
      <protection/>
    </xf>
    <xf numFmtId="3" fontId="24" fillId="0" borderId="17" xfId="48" applyNumberFormat="1" applyFont="1" applyBorder="1" applyAlignment="1">
      <alignment/>
      <protection/>
    </xf>
    <xf numFmtId="3" fontId="24" fillId="0" borderId="18" xfId="48" applyNumberFormat="1" applyFont="1" applyBorder="1" applyAlignment="1">
      <alignment/>
      <protection/>
    </xf>
    <xf numFmtId="3" fontId="24" fillId="0" borderId="16" xfId="48" applyNumberFormat="1" applyFont="1" applyBorder="1" applyAlignment="1">
      <alignment/>
      <protection/>
    </xf>
    <xf numFmtId="3" fontId="24" fillId="0" borderId="17" xfId="48" applyNumberFormat="1" applyFont="1" applyBorder="1" applyAlignment="1">
      <alignment/>
      <protection/>
    </xf>
    <xf numFmtId="3" fontId="24" fillId="0" borderId="18" xfId="48" applyNumberFormat="1" applyFont="1" applyBorder="1" applyAlignment="1">
      <alignment/>
      <protection/>
    </xf>
    <xf numFmtId="3" fontId="24" fillId="24" borderId="17" xfId="48" applyNumberFormat="1" applyFont="1" applyFill="1" applyBorder="1" applyAlignment="1">
      <alignment/>
      <protection/>
    </xf>
    <xf numFmtId="3" fontId="24" fillId="24" borderId="16" xfId="48" applyNumberFormat="1" applyFont="1" applyFill="1" applyBorder="1" applyAlignment="1">
      <alignment/>
      <protection/>
    </xf>
    <xf numFmtId="3" fontId="24" fillId="25" borderId="16" xfId="48" applyNumberFormat="1" applyFont="1" applyFill="1" applyBorder="1" applyAlignment="1">
      <alignment/>
      <protection/>
    </xf>
    <xf numFmtId="3" fontId="24" fillId="25" borderId="17" xfId="48" applyNumberFormat="1" applyFont="1" applyFill="1" applyBorder="1" applyAlignment="1">
      <alignment/>
      <protection/>
    </xf>
    <xf numFmtId="3" fontId="24" fillId="25" borderId="18" xfId="48" applyNumberFormat="1" applyFont="1" applyFill="1" applyBorder="1" applyAlignment="1">
      <alignment/>
      <protection/>
    </xf>
    <xf numFmtId="49" fontId="27" fillId="26" borderId="15" xfId="48" applyNumberFormat="1" applyFont="1" applyFill="1" applyBorder="1">
      <alignment/>
      <protection/>
    </xf>
    <xf numFmtId="3" fontId="24" fillId="26" borderId="16" xfId="48" applyNumberFormat="1" applyFont="1" applyFill="1" applyBorder="1" applyAlignment="1">
      <alignment/>
      <protection/>
    </xf>
    <xf numFmtId="3" fontId="24" fillId="26" borderId="17" xfId="48" applyNumberFormat="1" applyFont="1" applyFill="1" applyBorder="1" applyAlignment="1">
      <alignment/>
      <protection/>
    </xf>
    <xf numFmtId="3" fontId="24" fillId="26" borderId="18" xfId="48" applyNumberFormat="1" applyFont="1" applyFill="1" applyBorder="1" applyAlignment="1">
      <alignment/>
      <protection/>
    </xf>
    <xf numFmtId="0" fontId="24" fillId="24" borderId="15" xfId="48" applyFont="1" applyFill="1" applyBorder="1">
      <alignment/>
      <protection/>
    </xf>
    <xf numFmtId="3" fontId="24" fillId="24" borderId="16" xfId="48" applyNumberFormat="1" applyFont="1" applyFill="1" applyBorder="1" applyAlignment="1">
      <alignment/>
      <protection/>
    </xf>
    <xf numFmtId="3" fontId="24" fillId="24" borderId="17" xfId="48" applyNumberFormat="1" applyFont="1" applyFill="1" applyBorder="1" applyAlignment="1">
      <alignment/>
      <protection/>
    </xf>
    <xf numFmtId="3" fontId="24" fillId="24" borderId="18" xfId="48" applyNumberFormat="1" applyFont="1" applyFill="1" applyBorder="1" applyAlignment="1">
      <alignment/>
      <protection/>
    </xf>
    <xf numFmtId="3" fontId="24" fillId="24" borderId="18" xfId="48" applyNumberFormat="1" applyFont="1" applyFill="1" applyBorder="1" applyAlignment="1">
      <alignment/>
      <protection/>
    </xf>
    <xf numFmtId="49" fontId="24" fillId="24" borderId="15" xfId="48" applyNumberFormat="1" applyFont="1" applyFill="1" applyBorder="1">
      <alignment/>
      <protection/>
    </xf>
    <xf numFmtId="0" fontId="28" fillId="2" borderId="15" xfId="48" applyFont="1" applyFill="1" applyBorder="1">
      <alignment/>
      <protection/>
    </xf>
    <xf numFmtId="3" fontId="24" fillId="2" borderId="16" xfId="48" applyNumberFormat="1" applyFont="1" applyFill="1" applyBorder="1" applyAlignment="1">
      <alignment/>
      <protection/>
    </xf>
    <xf numFmtId="3" fontId="24" fillId="2" borderId="17" xfId="48" applyNumberFormat="1" applyFont="1" applyFill="1" applyBorder="1" applyAlignment="1">
      <alignment/>
      <protection/>
    </xf>
    <xf numFmtId="3" fontId="24" fillId="2" borderId="18" xfId="48" applyNumberFormat="1" applyFont="1" applyFill="1" applyBorder="1" applyAlignment="1">
      <alignment/>
      <protection/>
    </xf>
    <xf numFmtId="3" fontId="29" fillId="0" borderId="0" xfId="48" applyNumberFormat="1" applyFont="1">
      <alignment/>
      <protection/>
    </xf>
    <xf numFmtId="0" fontId="29" fillId="0" borderId="0" xfId="48" applyFont="1">
      <alignment/>
      <protection/>
    </xf>
    <xf numFmtId="0" fontId="0" fillId="24" borderId="15" xfId="48" applyFont="1" applyFill="1" applyBorder="1">
      <alignment/>
      <protection/>
    </xf>
    <xf numFmtId="3" fontId="26" fillId="24" borderId="17" xfId="48" applyNumberFormat="1" applyFont="1" applyFill="1" applyBorder="1" applyAlignment="1">
      <alignment/>
      <protection/>
    </xf>
    <xf numFmtId="0" fontId="22" fillId="9" borderId="15" xfId="48" applyFont="1" applyFill="1" applyBorder="1">
      <alignment/>
      <protection/>
    </xf>
    <xf numFmtId="3" fontId="24" fillId="9" borderId="16" xfId="48" applyNumberFormat="1" applyFont="1" applyFill="1" applyBorder="1" applyAlignment="1">
      <alignment/>
      <protection/>
    </xf>
    <xf numFmtId="3" fontId="24" fillId="9" borderId="17" xfId="48" applyNumberFormat="1" applyFont="1" applyFill="1" applyBorder="1" applyAlignment="1">
      <alignment/>
      <protection/>
    </xf>
    <xf numFmtId="3" fontId="24" fillId="9" borderId="18" xfId="48" applyNumberFormat="1" applyFont="1" applyFill="1" applyBorder="1" applyAlignment="1">
      <alignment/>
      <protection/>
    </xf>
    <xf numFmtId="0" fontId="27" fillId="7" borderId="15" xfId="48" applyFont="1" applyFill="1" applyBorder="1" applyAlignment="1">
      <alignment wrapText="1"/>
      <protection/>
    </xf>
    <xf numFmtId="3" fontId="27" fillId="7" borderId="16" xfId="48" applyNumberFormat="1" applyFont="1" applyFill="1" applyBorder="1" applyAlignment="1">
      <alignment/>
      <protection/>
    </xf>
    <xf numFmtId="3" fontId="27" fillId="7" borderId="17" xfId="48" applyNumberFormat="1" applyFont="1" applyFill="1" applyBorder="1" applyAlignment="1">
      <alignment/>
      <protection/>
    </xf>
    <xf numFmtId="3" fontId="27" fillId="7" borderId="18" xfId="48" applyNumberFormat="1" applyFont="1" applyFill="1" applyBorder="1" applyAlignment="1">
      <alignment/>
      <protection/>
    </xf>
    <xf numFmtId="3" fontId="3" fillId="0" borderId="0" xfId="48" applyNumberFormat="1" applyFont="1" applyFill="1">
      <alignment/>
      <protection/>
    </xf>
    <xf numFmtId="0" fontId="3" fillId="0" borderId="0" xfId="48" applyFont="1" applyFill="1">
      <alignment/>
      <protection/>
    </xf>
    <xf numFmtId="0" fontId="22" fillId="6" borderId="15" xfId="48" applyFont="1" applyFill="1" applyBorder="1">
      <alignment/>
      <protection/>
    </xf>
    <xf numFmtId="3" fontId="27" fillId="6" borderId="16" xfId="48" applyNumberFormat="1" applyFont="1" applyFill="1" applyBorder="1" applyAlignment="1">
      <alignment/>
      <protection/>
    </xf>
    <xf numFmtId="3" fontId="27" fillId="6" borderId="17" xfId="48" applyNumberFormat="1" applyFont="1" applyFill="1" applyBorder="1" applyAlignment="1">
      <alignment/>
      <protection/>
    </xf>
    <xf numFmtId="3" fontId="27" fillId="6" borderId="18" xfId="48" applyNumberFormat="1" applyFont="1" applyFill="1" applyBorder="1" applyAlignment="1">
      <alignment/>
      <protection/>
    </xf>
    <xf numFmtId="3" fontId="30" fillId="6" borderId="17" xfId="48" applyNumberFormat="1" applyFont="1" applyFill="1" applyBorder="1" applyAlignment="1">
      <alignment/>
      <protection/>
    </xf>
    <xf numFmtId="3" fontId="27" fillId="6" borderId="16" xfId="48" applyNumberFormat="1" applyFont="1" applyFill="1" applyBorder="1" applyAlignment="1">
      <alignment/>
      <protection/>
    </xf>
    <xf numFmtId="3" fontId="27" fillId="6" borderId="17" xfId="48" applyNumberFormat="1" applyFont="1" applyFill="1" applyBorder="1" applyAlignment="1">
      <alignment/>
      <protection/>
    </xf>
    <xf numFmtId="3" fontId="27" fillId="6" borderId="18" xfId="48" applyNumberFormat="1" applyFont="1" applyFill="1" applyBorder="1" applyAlignment="1">
      <alignment/>
      <protection/>
    </xf>
    <xf numFmtId="3" fontId="3" fillId="0" borderId="0" xfId="48" applyNumberFormat="1" applyFont="1">
      <alignment/>
      <protection/>
    </xf>
    <xf numFmtId="0" fontId="3" fillId="0" borderId="0" xfId="48" applyFont="1">
      <alignment/>
      <protection/>
    </xf>
    <xf numFmtId="0" fontId="27" fillId="7" borderId="19" xfId="48" applyFont="1" applyFill="1" applyBorder="1" applyAlignment="1">
      <alignment wrapText="1"/>
      <protection/>
    </xf>
    <xf numFmtId="3" fontId="27" fillId="7" borderId="20" xfId="48" applyNumberFormat="1" applyFont="1" applyFill="1" applyBorder="1" applyAlignment="1">
      <alignment/>
      <protection/>
    </xf>
    <xf numFmtId="3" fontId="27" fillId="7" borderId="21" xfId="48" applyNumberFormat="1" applyFont="1" applyFill="1" applyBorder="1" applyAlignment="1">
      <alignment/>
      <protection/>
    </xf>
    <xf numFmtId="3" fontId="27" fillId="7" borderId="22" xfId="48" applyNumberFormat="1" applyFont="1" applyFill="1" applyBorder="1" applyAlignment="1">
      <alignment/>
      <protection/>
    </xf>
    <xf numFmtId="3" fontId="1" fillId="0" borderId="0" xfId="48" applyNumberFormat="1" applyFill="1">
      <alignment/>
      <protection/>
    </xf>
    <xf numFmtId="0" fontId="1" fillId="0" borderId="0" xfId="48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Šárk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38.28125" style="5" customWidth="1"/>
    <col min="2" max="16384" width="9.140625" style="5" customWidth="1"/>
  </cols>
  <sheetData>
    <row r="2" spans="1:21" ht="15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</row>
    <row r="3" spans="1:21" ht="1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 t="s">
        <v>1</v>
      </c>
      <c r="N4" s="7"/>
      <c r="O4" s="7"/>
      <c r="P4" s="7"/>
      <c r="Q4" s="7"/>
      <c r="R4" s="4"/>
      <c r="S4" s="4"/>
      <c r="T4" s="4"/>
      <c r="U4" s="4"/>
    </row>
    <row r="5" spans="1:21" ht="21" customHeight="1">
      <c r="A5" s="8" t="s">
        <v>2</v>
      </c>
      <c r="B5" s="9" t="s">
        <v>3</v>
      </c>
      <c r="C5" s="10"/>
      <c r="D5" s="11"/>
      <c r="E5" s="12" t="s">
        <v>4</v>
      </c>
      <c r="F5" s="13"/>
      <c r="G5" s="14"/>
      <c r="H5" s="12" t="s">
        <v>5</v>
      </c>
      <c r="I5" s="15"/>
      <c r="J5" s="15"/>
      <c r="K5" s="15"/>
      <c r="L5" s="16"/>
      <c r="M5" s="12" t="s">
        <v>6</v>
      </c>
      <c r="N5" s="15"/>
      <c r="O5" s="15"/>
      <c r="P5" s="15"/>
      <c r="Q5" s="16"/>
      <c r="R5" s="4"/>
      <c r="S5" s="4"/>
      <c r="T5" s="4"/>
      <c r="U5" s="4"/>
    </row>
    <row r="6" spans="1:21" ht="38.25">
      <c r="A6" s="17"/>
      <c r="B6" s="18" t="s">
        <v>7</v>
      </c>
      <c r="C6" s="19" t="s">
        <v>8</v>
      </c>
      <c r="D6" s="20" t="s">
        <v>9</v>
      </c>
      <c r="E6" s="21" t="s">
        <v>10</v>
      </c>
      <c r="F6" s="19" t="s">
        <v>8</v>
      </c>
      <c r="G6" s="20" t="s">
        <v>9</v>
      </c>
      <c r="H6" s="22" t="s">
        <v>11</v>
      </c>
      <c r="I6" s="23" t="s">
        <v>12</v>
      </c>
      <c r="J6" s="23" t="s">
        <v>13</v>
      </c>
      <c r="K6" s="23" t="s">
        <v>14</v>
      </c>
      <c r="L6" s="20" t="s">
        <v>7</v>
      </c>
      <c r="M6" s="22" t="s">
        <v>11</v>
      </c>
      <c r="N6" s="23" t="s">
        <v>12</v>
      </c>
      <c r="O6" s="23" t="s">
        <v>13</v>
      </c>
      <c r="P6" s="23" t="s">
        <v>14</v>
      </c>
      <c r="Q6" s="20" t="s">
        <v>7</v>
      </c>
      <c r="R6" s="4"/>
      <c r="S6" s="4"/>
      <c r="T6" s="4"/>
      <c r="U6" s="4"/>
    </row>
    <row r="7" spans="1:21" ht="30.75" customHeight="1">
      <c r="A7" s="24" t="s">
        <v>40</v>
      </c>
      <c r="B7" s="25">
        <f aca="true" t="shared" si="0" ref="B7:Q7">B9+B21</f>
        <v>35883.2</v>
      </c>
      <c r="C7" s="26">
        <f t="shared" si="0"/>
        <v>8558</v>
      </c>
      <c r="D7" s="27">
        <f t="shared" si="0"/>
        <v>27325.2</v>
      </c>
      <c r="E7" s="25">
        <f t="shared" si="0"/>
        <v>2501</v>
      </c>
      <c r="F7" s="26">
        <f t="shared" si="0"/>
        <v>2126</v>
      </c>
      <c r="G7" s="27">
        <f t="shared" si="0"/>
        <v>375</v>
      </c>
      <c r="H7" s="25">
        <f t="shared" si="0"/>
        <v>261.2</v>
      </c>
      <c r="I7" s="26">
        <f t="shared" si="0"/>
        <v>51</v>
      </c>
      <c r="J7" s="26">
        <f t="shared" si="0"/>
        <v>318</v>
      </c>
      <c r="K7" s="26">
        <f t="shared" si="0"/>
        <v>26695</v>
      </c>
      <c r="L7" s="27">
        <f t="shared" si="0"/>
        <v>27325.2</v>
      </c>
      <c r="M7" s="25">
        <f t="shared" si="0"/>
        <v>8</v>
      </c>
      <c r="N7" s="26">
        <f t="shared" si="0"/>
        <v>6</v>
      </c>
      <c r="O7" s="26">
        <f t="shared" si="0"/>
        <v>37</v>
      </c>
      <c r="P7" s="26">
        <f t="shared" si="0"/>
        <v>324</v>
      </c>
      <c r="Q7" s="27">
        <f t="shared" si="0"/>
        <v>375</v>
      </c>
      <c r="R7" s="4"/>
      <c r="S7" s="4"/>
      <c r="T7" s="4"/>
      <c r="U7" s="4"/>
    </row>
    <row r="8" spans="1:21" s="36" customFormat="1" ht="17.25" customHeight="1">
      <c r="A8" s="28" t="s">
        <v>15</v>
      </c>
      <c r="B8" s="29"/>
      <c r="C8" s="30"/>
      <c r="D8" s="31"/>
      <c r="E8" s="29"/>
      <c r="F8" s="30"/>
      <c r="G8" s="31"/>
      <c r="H8" s="32"/>
      <c r="I8" s="33"/>
      <c r="J8" s="33"/>
      <c r="K8" s="33"/>
      <c r="L8" s="34"/>
      <c r="M8" s="32"/>
      <c r="N8" s="33"/>
      <c r="O8" s="33"/>
      <c r="P8" s="33"/>
      <c r="Q8" s="34"/>
      <c r="R8" s="35"/>
      <c r="S8" s="35"/>
      <c r="T8" s="35"/>
      <c r="U8" s="35"/>
    </row>
    <row r="9" spans="1:21" ht="15">
      <c r="A9" s="37" t="s">
        <v>16</v>
      </c>
      <c r="B9" s="38">
        <f aca="true" t="shared" si="1" ref="B9:K9">SUM(B10:B20)</f>
        <v>26946.2</v>
      </c>
      <c r="C9" s="39">
        <f t="shared" si="1"/>
        <v>0</v>
      </c>
      <c r="D9" s="40">
        <f t="shared" si="1"/>
        <v>26946.2</v>
      </c>
      <c r="E9" s="38">
        <f t="shared" si="1"/>
        <v>314</v>
      </c>
      <c r="F9" s="39">
        <f t="shared" si="1"/>
        <v>0</v>
      </c>
      <c r="G9" s="40">
        <f t="shared" si="1"/>
        <v>314</v>
      </c>
      <c r="H9" s="38">
        <f t="shared" si="1"/>
        <v>75.2</v>
      </c>
      <c r="I9" s="39">
        <f t="shared" si="1"/>
        <v>24</v>
      </c>
      <c r="J9" s="39">
        <f t="shared" si="1"/>
        <v>191</v>
      </c>
      <c r="K9" s="39">
        <f t="shared" si="1"/>
        <v>26656</v>
      </c>
      <c r="L9" s="40">
        <f aca="true" t="shared" si="2" ref="L9:L21">SUM(H9:K9)</f>
        <v>26946.2</v>
      </c>
      <c r="M9" s="38">
        <v>0</v>
      </c>
      <c r="N9" s="39">
        <f>SUM(N10:N20)</f>
        <v>0</v>
      </c>
      <c r="O9" s="39">
        <f>SUM(O10:O20)</f>
        <v>9</v>
      </c>
      <c r="P9" s="39">
        <f>SUM(P10:P20)</f>
        <v>305</v>
      </c>
      <c r="Q9" s="40">
        <f aca="true" t="shared" si="3" ref="Q9:Q21">SUM(M9:P9)</f>
        <v>314</v>
      </c>
      <c r="R9" s="4"/>
      <c r="S9" s="4"/>
      <c r="T9" s="4"/>
      <c r="U9" s="4"/>
    </row>
    <row r="10" spans="1:21" ht="15">
      <c r="A10" s="41" t="s">
        <v>17</v>
      </c>
      <c r="B10" s="42">
        <f aca="true" t="shared" si="4" ref="B10:B21">SUM(C10:D10)</f>
        <v>2179</v>
      </c>
      <c r="C10" s="43">
        <v>0</v>
      </c>
      <c r="D10" s="44">
        <f aca="true" t="shared" si="5" ref="D10:D21">L10</f>
        <v>2179</v>
      </c>
      <c r="E10" s="42">
        <f aca="true" t="shared" si="6" ref="E10:E21">SUM(F10:G10)</f>
        <v>7</v>
      </c>
      <c r="F10" s="43">
        <v>0</v>
      </c>
      <c r="G10" s="44">
        <f>7+0+0</f>
        <v>7</v>
      </c>
      <c r="H10" s="45">
        <f>0+0+0</f>
        <v>0</v>
      </c>
      <c r="I10" s="46">
        <f>0+0+0</f>
        <v>0</v>
      </c>
      <c r="J10" s="46">
        <v>1</v>
      </c>
      <c r="K10" s="46">
        <v>2178</v>
      </c>
      <c r="L10" s="47">
        <f t="shared" si="2"/>
        <v>2179</v>
      </c>
      <c r="M10" s="45">
        <f>0+0+0</f>
        <v>0</v>
      </c>
      <c r="N10" s="46">
        <f>0+0+0</f>
        <v>0</v>
      </c>
      <c r="O10" s="46">
        <f>0+0+0</f>
        <v>0</v>
      </c>
      <c r="P10" s="46">
        <f>7+0+0</f>
        <v>7</v>
      </c>
      <c r="Q10" s="47">
        <f t="shared" si="3"/>
        <v>7</v>
      </c>
      <c r="R10" s="4"/>
      <c r="S10" s="4"/>
      <c r="T10" s="4"/>
      <c r="U10" s="4"/>
    </row>
    <row r="11" spans="1:21" ht="15">
      <c r="A11" s="41" t="s">
        <v>18</v>
      </c>
      <c r="B11" s="42">
        <f t="shared" si="4"/>
        <v>9920</v>
      </c>
      <c r="C11" s="43">
        <v>0</v>
      </c>
      <c r="D11" s="44">
        <f t="shared" si="5"/>
        <v>9920</v>
      </c>
      <c r="E11" s="42">
        <f t="shared" si="6"/>
        <v>200</v>
      </c>
      <c r="F11" s="43">
        <v>0</v>
      </c>
      <c r="G11" s="44">
        <f>200+0+0</f>
        <v>200</v>
      </c>
      <c r="H11" s="45">
        <v>73</v>
      </c>
      <c r="I11" s="46">
        <v>23</v>
      </c>
      <c r="J11" s="46">
        <v>69</v>
      </c>
      <c r="K11" s="48">
        <v>9755</v>
      </c>
      <c r="L11" s="47">
        <f t="shared" si="2"/>
        <v>9920</v>
      </c>
      <c r="M11" s="45">
        <f aca="true" t="shared" si="7" ref="M11:N20">0+0+0</f>
        <v>0</v>
      </c>
      <c r="N11" s="46">
        <f t="shared" si="7"/>
        <v>0</v>
      </c>
      <c r="O11" s="46">
        <f>6+0+0</f>
        <v>6</v>
      </c>
      <c r="P11" s="46">
        <f>194+0+0</f>
        <v>194</v>
      </c>
      <c r="Q11" s="47">
        <f t="shared" si="3"/>
        <v>200</v>
      </c>
      <c r="R11" s="4"/>
      <c r="S11" s="4"/>
      <c r="T11" s="4"/>
      <c r="U11" s="4"/>
    </row>
    <row r="12" spans="1:21" ht="15">
      <c r="A12" s="41" t="s">
        <v>19</v>
      </c>
      <c r="B12" s="42">
        <f t="shared" si="4"/>
        <v>2616</v>
      </c>
      <c r="C12" s="43">
        <v>0</v>
      </c>
      <c r="D12" s="44">
        <f t="shared" si="5"/>
        <v>2616</v>
      </c>
      <c r="E12" s="42">
        <f t="shared" si="6"/>
        <v>3</v>
      </c>
      <c r="F12" s="43">
        <v>0</v>
      </c>
      <c r="G12" s="44">
        <f>3+0+0</f>
        <v>3</v>
      </c>
      <c r="H12" s="45">
        <f>0+0+0</f>
        <v>0</v>
      </c>
      <c r="I12" s="46">
        <f>0+0+0</f>
        <v>0</v>
      </c>
      <c r="J12" s="46">
        <v>6</v>
      </c>
      <c r="K12" s="46">
        <v>2610</v>
      </c>
      <c r="L12" s="47">
        <f t="shared" si="2"/>
        <v>2616</v>
      </c>
      <c r="M12" s="45">
        <f t="shared" si="7"/>
        <v>0</v>
      </c>
      <c r="N12" s="46">
        <f t="shared" si="7"/>
        <v>0</v>
      </c>
      <c r="O12" s="46">
        <f>0+0+0</f>
        <v>0</v>
      </c>
      <c r="P12" s="46">
        <f>3+0+0</f>
        <v>3</v>
      </c>
      <c r="Q12" s="47">
        <f t="shared" si="3"/>
        <v>3</v>
      </c>
      <c r="R12" s="4"/>
      <c r="S12" s="4"/>
      <c r="T12" s="4"/>
      <c r="U12" s="4"/>
    </row>
    <row r="13" spans="1:21" ht="15">
      <c r="A13" s="41" t="s">
        <v>20</v>
      </c>
      <c r="B13" s="42">
        <f t="shared" si="4"/>
        <v>5197</v>
      </c>
      <c r="C13" s="43">
        <v>0</v>
      </c>
      <c r="D13" s="44">
        <f t="shared" si="5"/>
        <v>5197</v>
      </c>
      <c r="E13" s="42">
        <f t="shared" si="6"/>
        <v>52</v>
      </c>
      <c r="F13" s="43">
        <v>0</v>
      </c>
      <c r="G13" s="44">
        <f>46+1+5</f>
        <v>52</v>
      </c>
      <c r="H13" s="45">
        <f>0+0+0</f>
        <v>0</v>
      </c>
      <c r="I13" s="46">
        <v>1</v>
      </c>
      <c r="J13" s="46">
        <v>9</v>
      </c>
      <c r="K13" s="43">
        <v>5187</v>
      </c>
      <c r="L13" s="47">
        <f t="shared" si="2"/>
        <v>5197</v>
      </c>
      <c r="M13" s="45">
        <f t="shared" si="7"/>
        <v>0</v>
      </c>
      <c r="N13" s="46">
        <f t="shared" si="7"/>
        <v>0</v>
      </c>
      <c r="O13" s="46">
        <f>0+0+0</f>
        <v>0</v>
      </c>
      <c r="P13" s="46">
        <f>46+1+5</f>
        <v>52</v>
      </c>
      <c r="Q13" s="47">
        <f t="shared" si="3"/>
        <v>52</v>
      </c>
      <c r="R13" s="4"/>
      <c r="S13" s="4"/>
      <c r="T13" s="4"/>
      <c r="U13" s="4"/>
    </row>
    <row r="14" spans="1:21" ht="15">
      <c r="A14" s="41" t="s">
        <v>21</v>
      </c>
      <c r="B14" s="42">
        <f t="shared" si="4"/>
        <v>476</v>
      </c>
      <c r="C14" s="43">
        <v>0</v>
      </c>
      <c r="D14" s="44">
        <f t="shared" si="5"/>
        <v>476</v>
      </c>
      <c r="E14" s="42">
        <f t="shared" si="6"/>
        <v>15</v>
      </c>
      <c r="F14" s="43">
        <v>0</v>
      </c>
      <c r="G14" s="44">
        <f>15+0+0</f>
        <v>15</v>
      </c>
      <c r="H14" s="45">
        <v>1</v>
      </c>
      <c r="I14" s="46">
        <f aca="true" t="shared" si="8" ref="I14:J16">0+0+0</f>
        <v>0</v>
      </c>
      <c r="J14" s="46">
        <f t="shared" si="8"/>
        <v>0</v>
      </c>
      <c r="K14" s="46">
        <v>475</v>
      </c>
      <c r="L14" s="47">
        <f t="shared" si="2"/>
        <v>476</v>
      </c>
      <c r="M14" s="45">
        <f t="shared" si="7"/>
        <v>0</v>
      </c>
      <c r="N14" s="46">
        <f t="shared" si="7"/>
        <v>0</v>
      </c>
      <c r="O14" s="46">
        <f>0+0+0</f>
        <v>0</v>
      </c>
      <c r="P14" s="46">
        <f>15+0+0</f>
        <v>15</v>
      </c>
      <c r="Q14" s="47">
        <f t="shared" si="3"/>
        <v>15</v>
      </c>
      <c r="R14" s="4"/>
      <c r="S14" s="4"/>
      <c r="T14" s="4"/>
      <c r="U14" s="4"/>
    </row>
    <row r="15" spans="1:21" ht="15">
      <c r="A15" s="41" t="s">
        <v>22</v>
      </c>
      <c r="B15" s="42">
        <f t="shared" si="4"/>
        <v>12</v>
      </c>
      <c r="C15" s="43">
        <v>0</v>
      </c>
      <c r="D15" s="44">
        <f t="shared" si="5"/>
        <v>12</v>
      </c>
      <c r="E15" s="42">
        <f t="shared" si="6"/>
        <v>5</v>
      </c>
      <c r="F15" s="43">
        <v>0</v>
      </c>
      <c r="G15" s="44">
        <f>5+0+0</f>
        <v>5</v>
      </c>
      <c r="H15" s="45">
        <f>0+0+0</f>
        <v>0</v>
      </c>
      <c r="I15" s="46">
        <f t="shared" si="8"/>
        <v>0</v>
      </c>
      <c r="J15" s="46">
        <f t="shared" si="8"/>
        <v>0</v>
      </c>
      <c r="K15" s="46">
        <v>12</v>
      </c>
      <c r="L15" s="47">
        <f t="shared" si="2"/>
        <v>12</v>
      </c>
      <c r="M15" s="45">
        <f t="shared" si="7"/>
        <v>0</v>
      </c>
      <c r="N15" s="46">
        <f t="shared" si="7"/>
        <v>0</v>
      </c>
      <c r="O15" s="46">
        <f>0+0+0</f>
        <v>0</v>
      </c>
      <c r="P15" s="46">
        <f>5+0+0</f>
        <v>5</v>
      </c>
      <c r="Q15" s="47">
        <f t="shared" si="3"/>
        <v>5</v>
      </c>
      <c r="R15" s="4"/>
      <c r="S15" s="4"/>
      <c r="T15" s="4"/>
      <c r="U15" s="4"/>
    </row>
    <row r="16" spans="1:21" ht="15">
      <c r="A16" s="41" t="s">
        <v>23</v>
      </c>
      <c r="B16" s="42">
        <f t="shared" si="4"/>
        <v>2253.2</v>
      </c>
      <c r="C16" s="43">
        <v>0</v>
      </c>
      <c r="D16" s="44">
        <f t="shared" si="5"/>
        <v>2253.2</v>
      </c>
      <c r="E16" s="42">
        <f t="shared" si="6"/>
        <v>6</v>
      </c>
      <c r="F16" s="43">
        <v>0</v>
      </c>
      <c r="G16" s="44">
        <f>6+0+0</f>
        <v>6</v>
      </c>
      <c r="H16" s="45">
        <v>0.2</v>
      </c>
      <c r="I16" s="46">
        <f t="shared" si="8"/>
        <v>0</v>
      </c>
      <c r="J16" s="46">
        <f t="shared" si="8"/>
        <v>0</v>
      </c>
      <c r="K16" s="46">
        <v>2253</v>
      </c>
      <c r="L16" s="47">
        <f t="shared" si="2"/>
        <v>2253.2</v>
      </c>
      <c r="M16" s="45">
        <f t="shared" si="7"/>
        <v>0</v>
      </c>
      <c r="N16" s="46">
        <f t="shared" si="7"/>
        <v>0</v>
      </c>
      <c r="O16" s="46">
        <f>0+0+0</f>
        <v>0</v>
      </c>
      <c r="P16" s="46">
        <f>6+0+0</f>
        <v>6</v>
      </c>
      <c r="Q16" s="47">
        <f t="shared" si="3"/>
        <v>6</v>
      </c>
      <c r="R16" s="4"/>
      <c r="S16" s="4"/>
      <c r="T16" s="4"/>
      <c r="U16" s="4"/>
    </row>
    <row r="17" spans="1:21" ht="15">
      <c r="A17" s="41" t="s">
        <v>24</v>
      </c>
      <c r="B17" s="42">
        <f t="shared" si="4"/>
        <v>3454</v>
      </c>
      <c r="C17" s="43">
        <v>0</v>
      </c>
      <c r="D17" s="44">
        <f t="shared" si="5"/>
        <v>3454</v>
      </c>
      <c r="E17" s="42">
        <f t="shared" si="6"/>
        <v>11</v>
      </c>
      <c r="F17" s="43">
        <v>0</v>
      </c>
      <c r="G17" s="44">
        <f>11+0+0</f>
        <v>11</v>
      </c>
      <c r="H17" s="45">
        <f>0+0+0</f>
        <v>0</v>
      </c>
      <c r="I17" s="46">
        <f>0+0+0</f>
        <v>0</v>
      </c>
      <c r="J17" s="46">
        <v>1</v>
      </c>
      <c r="K17" s="46">
        <v>3453</v>
      </c>
      <c r="L17" s="47">
        <f t="shared" si="2"/>
        <v>3454</v>
      </c>
      <c r="M17" s="45">
        <f t="shared" si="7"/>
        <v>0</v>
      </c>
      <c r="N17" s="46">
        <f t="shared" si="7"/>
        <v>0</v>
      </c>
      <c r="O17" s="46">
        <f>1+0+0</f>
        <v>1</v>
      </c>
      <c r="P17" s="46">
        <f>10+0+0</f>
        <v>10</v>
      </c>
      <c r="Q17" s="47">
        <f t="shared" si="3"/>
        <v>11</v>
      </c>
      <c r="R17" s="4"/>
      <c r="S17" s="4"/>
      <c r="T17" s="4"/>
      <c r="U17" s="4"/>
    </row>
    <row r="18" spans="1:21" ht="15">
      <c r="A18" s="41" t="s">
        <v>25</v>
      </c>
      <c r="B18" s="42">
        <f t="shared" si="4"/>
        <v>60</v>
      </c>
      <c r="C18" s="43">
        <v>0</v>
      </c>
      <c r="D18" s="44">
        <f t="shared" si="5"/>
        <v>60</v>
      </c>
      <c r="E18" s="42">
        <f t="shared" si="6"/>
        <v>3</v>
      </c>
      <c r="F18" s="43">
        <v>0</v>
      </c>
      <c r="G18" s="44">
        <f>3+0+0</f>
        <v>3</v>
      </c>
      <c r="H18" s="45">
        <f>0+0+0</f>
        <v>0</v>
      </c>
      <c r="I18" s="46">
        <f>0+0+0</f>
        <v>0</v>
      </c>
      <c r="J18" s="46">
        <v>1</v>
      </c>
      <c r="K18" s="43">
        <v>59</v>
      </c>
      <c r="L18" s="47">
        <f t="shared" si="2"/>
        <v>60</v>
      </c>
      <c r="M18" s="45">
        <f t="shared" si="7"/>
        <v>0</v>
      </c>
      <c r="N18" s="46">
        <f t="shared" si="7"/>
        <v>0</v>
      </c>
      <c r="O18" s="46">
        <f>1+0+0</f>
        <v>1</v>
      </c>
      <c r="P18" s="46">
        <f>2+0+0</f>
        <v>2</v>
      </c>
      <c r="Q18" s="47">
        <f t="shared" si="3"/>
        <v>3</v>
      </c>
      <c r="R18" s="4"/>
      <c r="S18" s="4"/>
      <c r="T18" s="4"/>
      <c r="U18" s="4"/>
    </row>
    <row r="19" spans="1:21" ht="15">
      <c r="A19" s="41" t="s">
        <v>26</v>
      </c>
      <c r="B19" s="42">
        <f t="shared" si="4"/>
        <v>756</v>
      </c>
      <c r="C19" s="43">
        <v>0</v>
      </c>
      <c r="D19" s="44">
        <f t="shared" si="5"/>
        <v>756</v>
      </c>
      <c r="E19" s="42">
        <f t="shared" si="6"/>
        <v>10</v>
      </c>
      <c r="F19" s="43">
        <v>0</v>
      </c>
      <c r="G19" s="44">
        <f>10+0+0</f>
        <v>10</v>
      </c>
      <c r="H19" s="45">
        <v>1</v>
      </c>
      <c r="I19" s="46">
        <f>0+0+0</f>
        <v>0</v>
      </c>
      <c r="J19" s="46">
        <v>104</v>
      </c>
      <c r="K19" s="46">
        <v>651</v>
      </c>
      <c r="L19" s="47">
        <f t="shared" si="2"/>
        <v>756</v>
      </c>
      <c r="M19" s="49">
        <f t="shared" si="7"/>
        <v>0</v>
      </c>
      <c r="N19" s="46">
        <f t="shared" si="7"/>
        <v>0</v>
      </c>
      <c r="O19" s="46">
        <f>1+0+0</f>
        <v>1</v>
      </c>
      <c r="P19" s="46">
        <f>9+0+0</f>
        <v>9</v>
      </c>
      <c r="Q19" s="47">
        <f t="shared" si="3"/>
        <v>10</v>
      </c>
      <c r="R19" s="4"/>
      <c r="S19" s="4"/>
      <c r="T19" s="4"/>
      <c r="U19" s="4"/>
    </row>
    <row r="20" spans="1:21" ht="15">
      <c r="A20" s="41" t="s">
        <v>27</v>
      </c>
      <c r="B20" s="42">
        <f t="shared" si="4"/>
        <v>23</v>
      </c>
      <c r="C20" s="43">
        <v>0</v>
      </c>
      <c r="D20" s="44">
        <f t="shared" si="5"/>
        <v>23</v>
      </c>
      <c r="E20" s="42">
        <f t="shared" si="6"/>
        <v>2</v>
      </c>
      <c r="F20" s="43">
        <v>0</v>
      </c>
      <c r="G20" s="44">
        <f>2+0+0</f>
        <v>2</v>
      </c>
      <c r="H20" s="45">
        <f>0+0+0</f>
        <v>0</v>
      </c>
      <c r="I20" s="46">
        <f>0+0+0</f>
        <v>0</v>
      </c>
      <c r="J20" s="46">
        <f>0+0+0</f>
        <v>0</v>
      </c>
      <c r="K20" s="46">
        <v>23</v>
      </c>
      <c r="L20" s="47">
        <f t="shared" si="2"/>
        <v>23</v>
      </c>
      <c r="M20" s="45">
        <f t="shared" si="7"/>
        <v>0</v>
      </c>
      <c r="N20" s="46">
        <f t="shared" si="7"/>
        <v>0</v>
      </c>
      <c r="O20" s="46">
        <f>0+0+0</f>
        <v>0</v>
      </c>
      <c r="P20" s="46">
        <f>2+0+0</f>
        <v>2</v>
      </c>
      <c r="Q20" s="47">
        <f t="shared" si="3"/>
        <v>2</v>
      </c>
      <c r="R20" s="4"/>
      <c r="S20" s="4"/>
      <c r="T20" s="4"/>
      <c r="U20" s="4"/>
    </row>
    <row r="21" spans="1:21" ht="15">
      <c r="A21" s="37" t="s">
        <v>28</v>
      </c>
      <c r="B21" s="38">
        <f t="shared" si="4"/>
        <v>8937</v>
      </c>
      <c r="C21" s="39">
        <v>8558</v>
      </c>
      <c r="D21" s="40">
        <f t="shared" si="5"/>
        <v>379</v>
      </c>
      <c r="E21" s="38">
        <f t="shared" si="6"/>
        <v>2187</v>
      </c>
      <c r="F21" s="39">
        <f>1946+62+118</f>
        <v>2126</v>
      </c>
      <c r="G21" s="40">
        <f>5+91+1-36</f>
        <v>61</v>
      </c>
      <c r="H21" s="50">
        <v>186</v>
      </c>
      <c r="I21" s="51">
        <v>27</v>
      </c>
      <c r="J21" s="51">
        <v>127</v>
      </c>
      <c r="K21" s="51">
        <v>39</v>
      </c>
      <c r="L21" s="52">
        <f t="shared" si="2"/>
        <v>379</v>
      </c>
      <c r="M21" s="50">
        <f>8+0+0</f>
        <v>8</v>
      </c>
      <c r="N21" s="51">
        <f>6+0+0</f>
        <v>6</v>
      </c>
      <c r="O21" s="51">
        <f>28+0+0</f>
        <v>28</v>
      </c>
      <c r="P21" s="51">
        <f>9+9+1</f>
        <v>19</v>
      </c>
      <c r="Q21" s="52">
        <f t="shared" si="3"/>
        <v>61</v>
      </c>
      <c r="R21" s="4"/>
      <c r="S21" s="4"/>
      <c r="T21" s="4"/>
      <c r="U21" s="4"/>
    </row>
    <row r="22" spans="1:21" ht="15">
      <c r="A22" s="53" t="s">
        <v>29</v>
      </c>
      <c r="B22" s="54">
        <f aca="true" t="shared" si="9" ref="B22:Q22">SUM(B23:B24)</f>
        <v>28003</v>
      </c>
      <c r="C22" s="55">
        <f t="shared" si="9"/>
        <v>0</v>
      </c>
      <c r="D22" s="56">
        <f t="shared" si="9"/>
        <v>28003</v>
      </c>
      <c r="E22" s="54">
        <f t="shared" si="9"/>
        <v>348</v>
      </c>
      <c r="F22" s="55">
        <f t="shared" si="9"/>
        <v>0</v>
      </c>
      <c r="G22" s="56">
        <f t="shared" si="9"/>
        <v>348</v>
      </c>
      <c r="H22" s="54">
        <f t="shared" si="9"/>
        <v>0</v>
      </c>
      <c r="I22" s="55">
        <f t="shared" si="9"/>
        <v>0</v>
      </c>
      <c r="J22" s="55">
        <f t="shared" si="9"/>
        <v>0</v>
      </c>
      <c r="K22" s="55">
        <f t="shared" si="9"/>
        <v>28003</v>
      </c>
      <c r="L22" s="56">
        <f t="shared" si="9"/>
        <v>28003</v>
      </c>
      <c r="M22" s="54">
        <f t="shared" si="9"/>
        <v>0</v>
      </c>
      <c r="N22" s="55">
        <f t="shared" si="9"/>
        <v>0</v>
      </c>
      <c r="O22" s="55">
        <f t="shared" si="9"/>
        <v>0</v>
      </c>
      <c r="P22" s="55">
        <f t="shared" si="9"/>
        <v>348</v>
      </c>
      <c r="Q22" s="56">
        <f t="shared" si="9"/>
        <v>348</v>
      </c>
      <c r="R22" s="4"/>
      <c r="S22" s="4"/>
      <c r="T22" s="4"/>
      <c r="U22" s="4"/>
    </row>
    <row r="23" spans="1:21" ht="15">
      <c r="A23" s="57" t="s">
        <v>30</v>
      </c>
      <c r="B23" s="58">
        <f>SUM(C23:D23)</f>
        <v>28003</v>
      </c>
      <c r="C23" s="59">
        <v>0</v>
      </c>
      <c r="D23" s="60">
        <f>L23</f>
        <v>28003</v>
      </c>
      <c r="E23" s="49">
        <f>SUM(F23:G23)</f>
        <v>348</v>
      </c>
      <c r="F23" s="48">
        <f>0</f>
        <v>0</v>
      </c>
      <c r="G23" s="60">
        <f>348</f>
        <v>348</v>
      </c>
      <c r="H23" s="45">
        <f>0</f>
        <v>0</v>
      </c>
      <c r="I23" s="46">
        <f>0</f>
        <v>0</v>
      </c>
      <c r="J23" s="46">
        <f>0</f>
        <v>0</v>
      </c>
      <c r="K23" s="48">
        <v>28003</v>
      </c>
      <c r="L23" s="61">
        <f>SUM(H23:K23)</f>
        <v>28003</v>
      </c>
      <c r="M23" s="45">
        <f>0</f>
        <v>0</v>
      </c>
      <c r="N23" s="46">
        <f>0</f>
        <v>0</v>
      </c>
      <c r="O23" s="46">
        <f>0</f>
        <v>0</v>
      </c>
      <c r="P23" s="48">
        <f>348</f>
        <v>348</v>
      </c>
      <c r="Q23" s="61">
        <f>SUM(M23:P23)</f>
        <v>348</v>
      </c>
      <c r="R23" s="4"/>
      <c r="S23" s="4"/>
      <c r="T23" s="4"/>
      <c r="U23" s="4"/>
    </row>
    <row r="24" spans="1:21" ht="15" customHeight="1">
      <c r="A24" s="62" t="s">
        <v>31</v>
      </c>
      <c r="B24" s="58">
        <f>SUM(C24:D24)</f>
        <v>0</v>
      </c>
      <c r="C24" s="59">
        <v>0</v>
      </c>
      <c r="D24" s="60">
        <f>L24</f>
        <v>0</v>
      </c>
      <c r="E24" s="49">
        <f>SUM(F24:G24)</f>
        <v>0</v>
      </c>
      <c r="F24" s="59">
        <f>0</f>
        <v>0</v>
      </c>
      <c r="G24" s="60">
        <f>0</f>
        <v>0</v>
      </c>
      <c r="H24" s="45">
        <f>0</f>
        <v>0</v>
      </c>
      <c r="I24" s="46">
        <f>0</f>
        <v>0</v>
      </c>
      <c r="J24" s="46">
        <f>0</f>
        <v>0</v>
      </c>
      <c r="K24" s="48">
        <f>0</f>
        <v>0</v>
      </c>
      <c r="L24" s="61">
        <f>SUM(H24:K24)</f>
        <v>0</v>
      </c>
      <c r="M24" s="45">
        <f>0</f>
        <v>0</v>
      </c>
      <c r="N24" s="46">
        <f>0</f>
        <v>0</v>
      </c>
      <c r="O24" s="46">
        <f>0</f>
        <v>0</v>
      </c>
      <c r="P24" s="48">
        <f>0</f>
        <v>0</v>
      </c>
      <c r="Q24" s="61">
        <f>SUM(M24:P24)</f>
        <v>0</v>
      </c>
      <c r="R24" s="4"/>
      <c r="S24" s="4"/>
      <c r="T24" s="4"/>
      <c r="U24" s="4"/>
    </row>
    <row r="25" spans="1:21" s="68" customFormat="1" ht="15">
      <c r="A25" s="63" t="s">
        <v>32</v>
      </c>
      <c r="B25" s="64">
        <f aca="true" t="shared" si="10" ref="B25:Q25">SUM(B26:B27)</f>
        <v>19973</v>
      </c>
      <c r="C25" s="65">
        <f t="shared" si="10"/>
        <v>0</v>
      </c>
      <c r="D25" s="66">
        <f t="shared" si="10"/>
        <v>19973</v>
      </c>
      <c r="E25" s="64">
        <f t="shared" si="10"/>
        <v>62</v>
      </c>
      <c r="F25" s="65">
        <f t="shared" si="10"/>
        <v>0</v>
      </c>
      <c r="G25" s="66">
        <f t="shared" si="10"/>
        <v>62</v>
      </c>
      <c r="H25" s="64">
        <f t="shared" si="10"/>
        <v>0</v>
      </c>
      <c r="I25" s="65">
        <f t="shared" si="10"/>
        <v>0</v>
      </c>
      <c r="J25" s="65">
        <f t="shared" si="10"/>
        <v>1</v>
      </c>
      <c r="K25" s="65">
        <f t="shared" si="10"/>
        <v>19972</v>
      </c>
      <c r="L25" s="66">
        <f t="shared" si="10"/>
        <v>19973</v>
      </c>
      <c r="M25" s="64">
        <f t="shared" si="10"/>
        <v>0</v>
      </c>
      <c r="N25" s="65">
        <f t="shared" si="10"/>
        <v>0</v>
      </c>
      <c r="O25" s="65">
        <f t="shared" si="10"/>
        <v>2</v>
      </c>
      <c r="P25" s="65">
        <f t="shared" si="10"/>
        <v>60</v>
      </c>
      <c r="Q25" s="66">
        <f t="shared" si="10"/>
        <v>62</v>
      </c>
      <c r="R25" s="67"/>
      <c r="S25" s="67"/>
      <c r="T25" s="67"/>
      <c r="U25" s="67"/>
    </row>
    <row r="26" spans="1:21" ht="15">
      <c r="A26" s="69" t="s">
        <v>33</v>
      </c>
      <c r="B26" s="58">
        <f>SUM(C26:D26)</f>
        <v>19972</v>
      </c>
      <c r="C26" s="59">
        <v>0</v>
      </c>
      <c r="D26" s="60">
        <f>L26</f>
        <v>19972</v>
      </c>
      <c r="E26" s="58">
        <f>SUM(F26:G26)</f>
        <v>60</v>
      </c>
      <c r="F26" s="70">
        <v>0</v>
      </c>
      <c r="G26" s="60">
        <f>60</f>
        <v>60</v>
      </c>
      <c r="H26" s="45">
        <f>0</f>
        <v>0</v>
      </c>
      <c r="I26" s="46">
        <f>0</f>
        <v>0</v>
      </c>
      <c r="J26" s="46">
        <f>0</f>
        <v>0</v>
      </c>
      <c r="K26" s="48">
        <v>19972</v>
      </c>
      <c r="L26" s="61">
        <f>SUM(H26:K26)</f>
        <v>19972</v>
      </c>
      <c r="M26" s="45">
        <f>0</f>
        <v>0</v>
      </c>
      <c r="N26" s="46">
        <f>0</f>
        <v>0</v>
      </c>
      <c r="O26" s="46">
        <f>0</f>
        <v>0</v>
      </c>
      <c r="P26" s="48">
        <f>60</f>
        <v>60</v>
      </c>
      <c r="Q26" s="61">
        <f>SUM(M26:P26)</f>
        <v>60</v>
      </c>
      <c r="R26" s="4"/>
      <c r="S26" s="4"/>
      <c r="T26" s="4"/>
      <c r="U26" s="4"/>
    </row>
    <row r="27" spans="1:21" ht="15">
      <c r="A27" s="69" t="s">
        <v>34</v>
      </c>
      <c r="B27" s="58">
        <f>SUM(C27:D27)</f>
        <v>1</v>
      </c>
      <c r="C27" s="59">
        <v>0</v>
      </c>
      <c r="D27" s="60">
        <f>L27</f>
        <v>1</v>
      </c>
      <c r="E27" s="58">
        <f>SUM(F27:G27)</f>
        <v>2</v>
      </c>
      <c r="F27" s="70">
        <v>0</v>
      </c>
      <c r="G27" s="60">
        <f>2</f>
        <v>2</v>
      </c>
      <c r="H27" s="45">
        <f>0</f>
        <v>0</v>
      </c>
      <c r="I27" s="46">
        <f>0</f>
        <v>0</v>
      </c>
      <c r="J27" s="46">
        <v>1</v>
      </c>
      <c r="K27" s="48">
        <f>0</f>
        <v>0</v>
      </c>
      <c r="L27" s="61">
        <f>SUM(H27:K27)</f>
        <v>1</v>
      </c>
      <c r="M27" s="45">
        <f>0</f>
        <v>0</v>
      </c>
      <c r="N27" s="46">
        <f>0</f>
        <v>0</v>
      </c>
      <c r="O27" s="46">
        <f>2</f>
        <v>2</v>
      </c>
      <c r="P27" s="48">
        <f>0</f>
        <v>0</v>
      </c>
      <c r="Q27" s="61">
        <f>SUM(M27:P27)</f>
        <v>2</v>
      </c>
      <c r="R27" s="4"/>
      <c r="S27" s="4"/>
      <c r="T27" s="4"/>
      <c r="U27" s="4"/>
    </row>
    <row r="28" spans="1:21" ht="15">
      <c r="A28" s="71" t="s">
        <v>35</v>
      </c>
      <c r="B28" s="72">
        <f aca="true" t="shared" si="11" ref="B28:Q28">SUM(B29:B30)</f>
        <v>14816</v>
      </c>
      <c r="C28" s="73">
        <f t="shared" si="11"/>
        <v>0</v>
      </c>
      <c r="D28" s="74">
        <f t="shared" si="11"/>
        <v>14816</v>
      </c>
      <c r="E28" s="72">
        <f t="shared" si="11"/>
        <v>13</v>
      </c>
      <c r="F28" s="73">
        <f t="shared" si="11"/>
        <v>0</v>
      </c>
      <c r="G28" s="74">
        <f t="shared" si="11"/>
        <v>13</v>
      </c>
      <c r="H28" s="72">
        <f t="shared" si="11"/>
        <v>0</v>
      </c>
      <c r="I28" s="73">
        <f t="shared" si="11"/>
        <v>0</v>
      </c>
      <c r="J28" s="73">
        <f t="shared" si="11"/>
        <v>0</v>
      </c>
      <c r="K28" s="73">
        <f t="shared" si="11"/>
        <v>14816</v>
      </c>
      <c r="L28" s="74">
        <f t="shared" si="11"/>
        <v>14816</v>
      </c>
      <c r="M28" s="72">
        <f t="shared" si="11"/>
        <v>0</v>
      </c>
      <c r="N28" s="73">
        <f t="shared" si="11"/>
        <v>0</v>
      </c>
      <c r="O28" s="73">
        <f t="shared" si="11"/>
        <v>0</v>
      </c>
      <c r="P28" s="73">
        <f t="shared" si="11"/>
        <v>13</v>
      </c>
      <c r="Q28" s="74">
        <f t="shared" si="11"/>
        <v>13</v>
      </c>
      <c r="R28" s="4"/>
      <c r="S28" s="4"/>
      <c r="T28" s="4"/>
      <c r="U28" s="4"/>
    </row>
    <row r="29" spans="1:21" ht="15">
      <c r="A29" s="69" t="s">
        <v>36</v>
      </c>
      <c r="B29" s="58">
        <f>SUM(C29:D29)</f>
        <v>5138</v>
      </c>
      <c r="C29" s="59">
        <v>0</v>
      </c>
      <c r="D29" s="60">
        <f>L29</f>
        <v>5138</v>
      </c>
      <c r="E29" s="58">
        <f>SUM(F29:G29)</f>
        <v>13</v>
      </c>
      <c r="F29" s="70">
        <v>0</v>
      </c>
      <c r="G29" s="60">
        <v>13</v>
      </c>
      <c r="H29" s="45">
        <f>0</f>
        <v>0</v>
      </c>
      <c r="I29" s="46">
        <f>0</f>
        <v>0</v>
      </c>
      <c r="J29" s="46">
        <f>0</f>
        <v>0</v>
      </c>
      <c r="K29" s="48">
        <v>5138</v>
      </c>
      <c r="L29" s="61">
        <f>SUM(H29:K29)</f>
        <v>5138</v>
      </c>
      <c r="M29" s="45">
        <f>0</f>
        <v>0</v>
      </c>
      <c r="N29" s="46">
        <f>0</f>
        <v>0</v>
      </c>
      <c r="O29" s="46">
        <f>0</f>
        <v>0</v>
      </c>
      <c r="P29" s="48">
        <f>13</f>
        <v>13</v>
      </c>
      <c r="Q29" s="61">
        <f>SUM(M29:P29)</f>
        <v>13</v>
      </c>
      <c r="R29" s="4"/>
      <c r="S29" s="4"/>
      <c r="T29" s="4"/>
      <c r="U29" s="4"/>
    </row>
    <row r="30" spans="1:21" ht="15">
      <c r="A30" s="69" t="s">
        <v>37</v>
      </c>
      <c r="B30" s="58">
        <f>SUM(C30:D30)</f>
        <v>9678</v>
      </c>
      <c r="C30" s="59">
        <v>0</v>
      </c>
      <c r="D30" s="60">
        <f>L30</f>
        <v>9678</v>
      </c>
      <c r="E30" s="58">
        <f>SUM(F30:G30)</f>
        <v>0</v>
      </c>
      <c r="F30" s="70">
        <v>0</v>
      </c>
      <c r="G30" s="60">
        <v>0</v>
      </c>
      <c r="H30" s="45">
        <f>0</f>
        <v>0</v>
      </c>
      <c r="I30" s="46">
        <f>0</f>
        <v>0</v>
      </c>
      <c r="J30" s="46">
        <f>0</f>
        <v>0</v>
      </c>
      <c r="K30" s="48">
        <v>9678</v>
      </c>
      <c r="L30" s="61">
        <f>SUM(H30:K30)</f>
        <v>9678</v>
      </c>
      <c r="M30" s="45">
        <f>0</f>
        <v>0</v>
      </c>
      <c r="N30" s="46">
        <f>0</f>
        <v>0</v>
      </c>
      <c r="O30" s="46">
        <f>0</f>
        <v>0</v>
      </c>
      <c r="P30" s="48">
        <f>0</f>
        <v>0</v>
      </c>
      <c r="Q30" s="61">
        <f>SUM(M30:P30)</f>
        <v>0</v>
      </c>
      <c r="R30" s="4"/>
      <c r="S30" s="4"/>
      <c r="T30" s="4"/>
      <c r="U30" s="4"/>
    </row>
    <row r="31" spans="1:21" s="80" customFormat="1" ht="37.5" customHeight="1">
      <c r="A31" s="75" t="s">
        <v>41</v>
      </c>
      <c r="B31" s="76">
        <f aca="true" t="shared" si="12" ref="B31:Q31">B7+B22+B25+B28</f>
        <v>98675.2</v>
      </c>
      <c r="C31" s="77">
        <f t="shared" si="12"/>
        <v>8558</v>
      </c>
      <c r="D31" s="78">
        <f t="shared" si="12"/>
        <v>90117.2</v>
      </c>
      <c r="E31" s="76">
        <f t="shared" si="12"/>
        <v>2924</v>
      </c>
      <c r="F31" s="77">
        <f t="shared" si="12"/>
        <v>2126</v>
      </c>
      <c r="G31" s="78">
        <f t="shared" si="12"/>
        <v>798</v>
      </c>
      <c r="H31" s="76">
        <f t="shared" si="12"/>
        <v>261.2</v>
      </c>
      <c r="I31" s="77">
        <f t="shared" si="12"/>
        <v>51</v>
      </c>
      <c r="J31" s="77">
        <f t="shared" si="12"/>
        <v>319</v>
      </c>
      <c r="K31" s="77">
        <f t="shared" si="12"/>
        <v>89486</v>
      </c>
      <c r="L31" s="78">
        <f t="shared" si="12"/>
        <v>90117.2</v>
      </c>
      <c r="M31" s="76">
        <f t="shared" si="12"/>
        <v>8</v>
      </c>
      <c r="N31" s="77">
        <f t="shared" si="12"/>
        <v>6</v>
      </c>
      <c r="O31" s="77">
        <f t="shared" si="12"/>
        <v>39</v>
      </c>
      <c r="P31" s="77">
        <f t="shared" si="12"/>
        <v>745</v>
      </c>
      <c r="Q31" s="78">
        <f t="shared" si="12"/>
        <v>798</v>
      </c>
      <c r="R31" s="79"/>
      <c r="S31" s="79"/>
      <c r="T31" s="79"/>
      <c r="U31" s="79"/>
    </row>
    <row r="32" spans="1:21" s="90" customFormat="1" ht="23.25" customHeight="1">
      <c r="A32" s="81" t="s">
        <v>38</v>
      </c>
      <c r="B32" s="82">
        <v>369</v>
      </c>
      <c r="C32" s="83">
        <v>0</v>
      </c>
      <c r="D32" s="84">
        <v>369</v>
      </c>
      <c r="E32" s="82"/>
      <c r="F32" s="85"/>
      <c r="G32" s="84"/>
      <c r="H32" s="86"/>
      <c r="I32" s="87"/>
      <c r="J32" s="87"/>
      <c r="K32" s="87"/>
      <c r="L32" s="88"/>
      <c r="M32" s="86"/>
      <c r="N32" s="87"/>
      <c r="O32" s="87"/>
      <c r="P32" s="87"/>
      <c r="Q32" s="88"/>
      <c r="R32" s="89"/>
      <c r="S32" s="89"/>
      <c r="T32" s="89"/>
      <c r="U32" s="89"/>
    </row>
    <row r="33" spans="1:21" s="96" customFormat="1" ht="33" customHeight="1" thickBot="1">
      <c r="A33" s="91" t="s">
        <v>39</v>
      </c>
      <c r="B33" s="92">
        <f>B31-B32</f>
        <v>98306.2</v>
      </c>
      <c r="C33" s="93">
        <f>C31-C32</f>
        <v>8558</v>
      </c>
      <c r="D33" s="94">
        <f>D31-D32</f>
        <v>89748.2</v>
      </c>
      <c r="E33" s="92"/>
      <c r="F33" s="93"/>
      <c r="G33" s="94"/>
      <c r="H33" s="92"/>
      <c r="I33" s="93"/>
      <c r="J33" s="93"/>
      <c r="K33" s="93"/>
      <c r="L33" s="94"/>
      <c r="M33" s="92"/>
      <c r="N33" s="93"/>
      <c r="O33" s="93"/>
      <c r="P33" s="93"/>
      <c r="Q33" s="94"/>
      <c r="R33" s="95"/>
      <c r="S33" s="95"/>
      <c r="T33" s="95"/>
      <c r="U33" s="95"/>
    </row>
  </sheetData>
  <sheetProtection/>
  <mergeCells count="7">
    <mergeCell ref="M5:Q5"/>
    <mergeCell ref="M4:Q4"/>
    <mergeCell ref="A2:Q2"/>
    <mergeCell ref="A5:A6"/>
    <mergeCell ref="B5:D5"/>
    <mergeCell ref="E5:G5"/>
    <mergeCell ref="H5:L5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2012-06-11T06:27:04Z</dcterms:created>
  <dcterms:modified xsi:type="dcterms:W3CDTF">2012-06-11T06:28:00Z</dcterms:modified>
  <cp:category/>
  <cp:version/>
  <cp:contentType/>
  <cp:contentStatus/>
</cp:coreProperties>
</file>