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8580" tabRatio="794" activeTab="0"/>
  </bookViews>
  <sheets>
    <sheet name="Příjmy" sheetId="1" r:id="rId1"/>
    <sheet name="Výdaje" sheetId="2" r:id="rId2"/>
    <sheet name="Transfery " sheetId="3" r:id="rId3"/>
  </sheets>
  <externalReferences>
    <externalReference r:id="rId6"/>
    <externalReference r:id="rId7"/>
  </externalReferences>
  <definedNames>
    <definedName name="dates" localSheetId="2">'[2]číselník'!$B$42:$C$54</definedName>
    <definedName name="dates">'[1]číselník'!$B$42:$C$54</definedName>
  </definedNames>
  <calcPr fullCalcOnLoad="1"/>
</workbook>
</file>

<file path=xl/sharedStrings.xml><?xml version="1.0" encoding="utf-8"?>
<sst xmlns="http://schemas.openxmlformats.org/spreadsheetml/2006/main" count="209" uniqueCount="138">
  <si>
    <t>Schválený</t>
  </si>
  <si>
    <t>Upravený</t>
  </si>
  <si>
    <t>Plnění</t>
  </si>
  <si>
    <t>PŘÍJMY</t>
  </si>
  <si>
    <t>rozpočet</t>
  </si>
  <si>
    <t>rozpočtu</t>
  </si>
  <si>
    <t>Daň z nemovitostí</t>
  </si>
  <si>
    <t>Správní poplatky</t>
  </si>
  <si>
    <t>Odvod výtěžku z provozování loterií</t>
  </si>
  <si>
    <t>Poplatek ze psů</t>
  </si>
  <si>
    <t>Zrušené místní poplatky</t>
  </si>
  <si>
    <t>OFR</t>
  </si>
  <si>
    <t>Odbor financí a rozpočtu</t>
  </si>
  <si>
    <t>Poplatek za užívání veřejného prostranství</t>
  </si>
  <si>
    <t>OMH</t>
  </si>
  <si>
    <t>Odbor místního hospodářství, dopravy a obchodu</t>
  </si>
  <si>
    <t>OIV</t>
  </si>
  <si>
    <t xml:space="preserve">V L A S T N Í   P Ř  Í J M Y </t>
  </si>
  <si>
    <t>Úsek financí a rozpočtu</t>
  </si>
  <si>
    <t>P Ř Í J M Y   C E L K E M</t>
  </si>
  <si>
    <t>C E L K O V É    Z D R O J E</t>
  </si>
  <si>
    <t>VÝDAJE</t>
  </si>
  <si>
    <t>běžné výdaje</t>
  </si>
  <si>
    <t>Úsek místního hospodářství, dopravy a obchodu</t>
  </si>
  <si>
    <t xml:space="preserve">Odbor místního hospodářství, dopravy a obchodu </t>
  </si>
  <si>
    <t>Úsek APOS</t>
  </si>
  <si>
    <t xml:space="preserve">           -  v tom: finanční vypořádání</t>
  </si>
  <si>
    <t>Úsek investiční</t>
  </si>
  <si>
    <t xml:space="preserve">Odbor investiční </t>
  </si>
  <si>
    <t>Úsek zastupitelstva</t>
  </si>
  <si>
    <t>B Ě Ź N É  V Ý D A J E    C E L K E M</t>
  </si>
  <si>
    <t>kapitálové výdaje</t>
  </si>
  <si>
    <t>Kapitálové výdaje odborů</t>
  </si>
  <si>
    <t>V Ý D A J E    C E L K E M</t>
  </si>
  <si>
    <t>Úsek financí a rozpočtu  (bez rezerv a převodů)</t>
  </si>
  <si>
    <t>tabulka č. 1</t>
  </si>
  <si>
    <t>tabulka č. 2</t>
  </si>
  <si>
    <t>Poplatek za provozovaný výherní hrací přístroj</t>
  </si>
  <si>
    <t xml:space="preserve">Odbor investiční  </t>
  </si>
  <si>
    <t>K A P I T Á L O V É  V Ý D A J E   C E L K E M</t>
  </si>
  <si>
    <t xml:space="preserve"> 1.  Příjmy daňové celkem</t>
  </si>
  <si>
    <t xml:space="preserve"> 2.  Příjmy nedaňové celkem</t>
  </si>
  <si>
    <t xml:space="preserve"> 3.  Kapitálové příjmy celkem</t>
  </si>
  <si>
    <t xml:space="preserve"> 4.  Převody z vlastních fondů HČ</t>
  </si>
  <si>
    <t xml:space="preserve"> 5.  Zapojení VH z hospodářské činnosti min. let</t>
  </si>
  <si>
    <t xml:space="preserve"> 6.  Přijaté transfery</t>
  </si>
  <si>
    <t>Odbor stavebního řádu a přestupků</t>
  </si>
  <si>
    <t>OBH</t>
  </si>
  <si>
    <t>Odbor bytového hospodářství</t>
  </si>
  <si>
    <t>Odbor majetku a strategického rozvoje</t>
  </si>
  <si>
    <t>Úsek hospodářské správy</t>
  </si>
  <si>
    <t>OMR</t>
  </si>
  <si>
    <t>OSŘP</t>
  </si>
  <si>
    <t>Úsek péče o občany</t>
  </si>
  <si>
    <t xml:space="preserve">Úsek sociálních dávek              </t>
  </si>
  <si>
    <t>Kapitálové příjmy -  prodej domovního fondu</t>
  </si>
  <si>
    <t>Kapitálové příjmy -  prodej nebytových prostor</t>
  </si>
  <si>
    <t>Kapitálové příjmy -  prodej pozemků</t>
  </si>
  <si>
    <t xml:space="preserve"> 7.  Financování z vlastních zdrojů - třída 8</t>
  </si>
  <si>
    <t>Úsek sociálních dávek</t>
  </si>
  <si>
    <t xml:space="preserve">Neinvest. příspěvky základním a mateřským školám </t>
  </si>
  <si>
    <t>Dary a neinvestiční transfery</t>
  </si>
  <si>
    <t>Úsek stavebního řádu a přestupků</t>
  </si>
  <si>
    <t>Úsek vnějších vztahů</t>
  </si>
  <si>
    <t>Úsek IZS, PO,BOZP</t>
  </si>
  <si>
    <t>Úsek osobních výdajů</t>
  </si>
  <si>
    <t>Rezerva kapitálových výdajů</t>
  </si>
  <si>
    <t>Plnění SR</t>
  </si>
  <si>
    <t>Plnění UR</t>
  </si>
  <si>
    <t>v %</t>
  </si>
  <si>
    <t>Saldo příjmů a výdajů</t>
  </si>
  <si>
    <t>Fondy obcí</t>
  </si>
  <si>
    <t>Ostatní příjmy přijaté na ZBÚ</t>
  </si>
  <si>
    <t>VH (+zisk,-ztráta)</t>
  </si>
  <si>
    <t xml:space="preserve">       v tom transfery </t>
  </si>
  <si>
    <t>v tom transfery</t>
  </si>
  <si>
    <t>tabulka č. 3</t>
  </si>
  <si>
    <t>TRANSFERY</t>
  </si>
  <si>
    <t>PŘIJATÉ   TRANSFERY  CELKEM</t>
  </si>
  <si>
    <t>Investiční transfery příspěvkovým organizacím</t>
  </si>
  <si>
    <t>Investiční transfery obcím</t>
  </si>
  <si>
    <t xml:space="preserve">Odbor vnitřních věcí a kanceláře tajemníka </t>
  </si>
  <si>
    <t>OVT</t>
  </si>
  <si>
    <t>Úsek školství a volnočasových aktivit</t>
  </si>
  <si>
    <t>OŠV</t>
  </si>
  <si>
    <t>Odbor školství a volnočasových aktivit</t>
  </si>
  <si>
    <t>OSV</t>
  </si>
  <si>
    <t xml:space="preserve">Odbor sociálních věcí </t>
  </si>
  <si>
    <t>Úsek správy domovního a bytového fondu</t>
  </si>
  <si>
    <t>Úsek privatizace domovního a bytového fondu</t>
  </si>
  <si>
    <t>OOHS</t>
  </si>
  <si>
    <t xml:space="preserve">Odbor organizační a hospodářské správy </t>
  </si>
  <si>
    <t>Neinvestiční příspěvky CKV MO</t>
  </si>
  <si>
    <t>Odbor vnitřních věcí a kanceláře tajemníka</t>
  </si>
  <si>
    <t>Neinvestiční příspěvky Technickým službám MOaP</t>
  </si>
  <si>
    <t>Úsek majetku a strategického rozvoje</t>
  </si>
  <si>
    <t>Neinvestiční transfer na sociální dávky ze SR</t>
  </si>
  <si>
    <t>Neinvestiční transfer z úřadu práce ze SR</t>
  </si>
  <si>
    <t>Neinvestiční transfer na výkon státní správy ze SR</t>
  </si>
  <si>
    <t>Neinvestiční transfer na školství z rozpočtu SMO</t>
  </si>
  <si>
    <t>Neinvestiční transfer na na provoz bazénu z rozpočtu SMO</t>
  </si>
  <si>
    <t>Neinvestiční transfer na plavecký výcvik z rozpočtu SMO</t>
  </si>
  <si>
    <t>Neinvestiční neúčelový transfer z rozpočtu SMO</t>
  </si>
  <si>
    <t>Investiční transfer z rozpočtu SMO</t>
  </si>
  <si>
    <t xml:space="preserve">Souhrnný výkaz plnění rozpočtu výdajů MOb MOaP (v tis. Kč) </t>
  </si>
  <si>
    <t>Úsek výpočetní techniky</t>
  </si>
  <si>
    <t>Souhrnný výkaz plnění rozpočtu příjmů a financování MOb MOaP (v tis. Kč)</t>
  </si>
  <si>
    <t xml:space="preserve"> </t>
  </si>
  <si>
    <t>Další nespecifikované rezervy</t>
  </si>
  <si>
    <t>Neinvestiční transfer na zabezpečení vzdělávání ZŠ Ostrčilova z rozpočtu SMO</t>
  </si>
  <si>
    <t>roku 2009</t>
  </si>
  <si>
    <t>OKS</t>
  </si>
  <si>
    <t>Odbor kanceláře starosty</t>
  </si>
  <si>
    <t>Schválený rozpočet roku 2009</t>
  </si>
  <si>
    <t>Upravený rozpočet roku 2009</t>
  </si>
  <si>
    <t>Neinvestiční transfer na školství ze SR</t>
  </si>
  <si>
    <t>Neinvestiční transfer na sociálně právní ochranu dětí ze SR</t>
  </si>
  <si>
    <t>Neinvestiční transfer na prevenci kriminality z rozpočtu SMO</t>
  </si>
  <si>
    <t>Neinvestiční transfer na volby do Evropského parlamentu ze SR</t>
  </si>
  <si>
    <t>Neinvestiční transfer na školství z rozpočtu MSK - ZŠ Kounicova, Nádražní</t>
  </si>
  <si>
    <t>Neinvestiční transfer z rozpočtu MSK - operační program vzdělávání</t>
  </si>
  <si>
    <t>Neinvestiční transfer na sociální služby ze SR - pečovatelská služba</t>
  </si>
  <si>
    <t xml:space="preserve">Neinvestiční transfer na podporu vzdělávání ze SR pro ZŠ Gebauerova </t>
  </si>
  <si>
    <t>Neinvestiční účelový transfer z rozpočtu MSK na odlehčovací služby</t>
  </si>
  <si>
    <t xml:space="preserve">Investiční transfer ze SR - Regenerace sídliště Šalamouna </t>
  </si>
  <si>
    <t>Plnění schváleného rozpočtu v % 91,6</t>
  </si>
  <si>
    <t>Plnění upraveného  rozpočtu v % 91,6</t>
  </si>
  <si>
    <t>Neinvestiční transfer na akci rekonstrukce ulice Zborovská z rozpočtu SMO</t>
  </si>
  <si>
    <t xml:space="preserve">Plnění rozpočtu příjmů a financování k 31. 12. 2009 </t>
  </si>
  <si>
    <t>k 31. 12. 09</t>
  </si>
  <si>
    <t xml:space="preserve">Plnění rozpočtu výdajů k 31. 12. 2009 </t>
  </si>
  <si>
    <t>k 31.12. 09</t>
  </si>
  <si>
    <t>Příspěvek na investice - nadace ČEZ</t>
  </si>
  <si>
    <t xml:space="preserve">Neinvestiční transfer na veřejnou službu ze SR </t>
  </si>
  <si>
    <t xml:space="preserve">Neinvestiční účelový transfer na opravu domu S.K.Neumanna č. 8 ze SR </t>
  </si>
  <si>
    <t>Neinvestiční transfer na nerealizované volby do PS PČR ze SR</t>
  </si>
  <si>
    <t>Plnění neinvestičních a investičních transferů k 31. 12. 2009 (v tis. Kč)</t>
  </si>
  <si>
    <t>Plnění rozpočtu k  31. 12. 2009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</si>
</sst>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#,###,"/>
    <numFmt numFmtId="167" formatCode="#.##0.00,&quot;Kč&quot;"/>
    <numFmt numFmtId="168" formatCode="0.0"/>
    <numFmt numFmtId="169" formatCode="#,##0.00\ &quot;Kč&quot;"/>
    <numFmt numFmtId="170" formatCode="#,##0\ &quot;Kč&quot;"/>
    <numFmt numFmtId="171" formatCode="[$-405]d\.\ mmmm\ yyyy"/>
    <numFmt numFmtId="172" formatCode="#,##0.0\ _K_č;\-#,##0.0\ _K_č"/>
    <numFmt numFmtId="173" formatCode="#,##0.0_ ;\-#,##0.0\ "/>
    <numFmt numFmtId="174" formatCode="0.0E+00"/>
    <numFmt numFmtId="175" formatCode="d\.m\.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5">
    <font>
      <sz val="10"/>
      <name val="Arial"/>
      <family val="0"/>
    </font>
    <font>
      <u val="single"/>
      <sz val="7"/>
      <color indexed="12"/>
      <name val="Arial"/>
      <family val="0"/>
    </font>
    <font>
      <b/>
      <sz val="12"/>
      <name val="Arial"/>
      <family val="2"/>
    </font>
    <font>
      <b/>
      <u val="single"/>
      <sz val="14"/>
      <name val="Arial"/>
      <family val="0"/>
    </font>
    <font>
      <sz val="10"/>
      <name val="Arial CE"/>
      <family val="0"/>
    </font>
    <font>
      <i/>
      <sz val="10"/>
      <name val="Arial"/>
      <family val="2"/>
    </font>
    <font>
      <i/>
      <sz val="10"/>
      <name val="Arial CE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i/>
      <u val="single"/>
      <sz val="10"/>
      <color indexed="8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8"/>
      <name val="Arial"/>
      <family val="0"/>
    </font>
    <font>
      <b/>
      <i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indexed="60"/>
      <name val="Arial"/>
      <family val="2"/>
    </font>
    <font>
      <u val="single"/>
      <sz val="10"/>
      <name val="Arial"/>
      <family val="0"/>
    </font>
    <font>
      <b/>
      <sz val="10"/>
      <name val="Arial CE"/>
      <family val="0"/>
    </font>
    <font>
      <u val="single"/>
      <sz val="9"/>
      <color indexed="36"/>
      <name val="Arial"/>
      <family val="0"/>
    </font>
    <font>
      <b/>
      <i/>
      <sz val="10"/>
      <name val="Arial"/>
      <family val="2"/>
    </font>
    <font>
      <i/>
      <u val="single"/>
      <sz val="10"/>
      <name val="Arial"/>
      <family val="2"/>
    </font>
    <font>
      <b/>
      <i/>
      <sz val="10"/>
      <color indexed="16"/>
      <name val="Arial"/>
      <family val="2"/>
    </font>
    <font>
      <i/>
      <sz val="10"/>
      <color indexed="6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color indexed="23"/>
      <name val="Arial"/>
      <family val="2"/>
    </font>
    <font>
      <sz val="12"/>
      <name val="Arial CE"/>
      <family val="0"/>
    </font>
    <font>
      <b/>
      <sz val="14"/>
      <name val="Arial"/>
      <family val="2"/>
    </font>
    <font>
      <b/>
      <sz val="12"/>
      <name val="Arial CE"/>
      <family val="0"/>
    </font>
    <font>
      <sz val="11"/>
      <name val="Arial"/>
      <family val="0"/>
    </font>
    <font>
      <b/>
      <sz val="11"/>
      <name val="Arial"/>
      <family val="0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3" fontId="3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0" fontId="6" fillId="0" borderId="1" xfId="20" applyFont="1" applyBorder="1">
      <alignment/>
      <protection/>
    </xf>
    <xf numFmtId="0" fontId="4" fillId="0" borderId="0" xfId="20" applyFont="1" applyBorder="1">
      <alignment/>
      <protection/>
    </xf>
    <xf numFmtId="0" fontId="4" fillId="0" borderId="0" xfId="20" applyBorder="1">
      <alignment/>
      <protection/>
    </xf>
    <xf numFmtId="3" fontId="4" fillId="0" borderId="0" xfId="20" applyNumberFormat="1" applyBorder="1">
      <alignment/>
      <protection/>
    </xf>
    <xf numFmtId="0" fontId="0" fillId="0" borderId="0" xfId="0" applyFill="1" applyAlignment="1">
      <alignment/>
    </xf>
    <xf numFmtId="0" fontId="7" fillId="2" borderId="2" xfId="0" applyNumberFormat="1" applyFont="1" applyFill="1" applyBorder="1" applyAlignment="1" applyProtection="1">
      <alignment vertical="center"/>
      <protection/>
    </xf>
    <xf numFmtId="0" fontId="7" fillId="2" borderId="3" xfId="0" applyNumberFormat="1" applyFont="1" applyFill="1" applyBorder="1" applyAlignment="1" applyProtection="1">
      <alignment vertical="center"/>
      <protection/>
    </xf>
    <xf numFmtId="3" fontId="7" fillId="2" borderId="0" xfId="0" applyNumberFormat="1" applyFont="1" applyFill="1" applyBorder="1" applyAlignment="1" applyProtection="1">
      <alignment vertical="center"/>
      <protection/>
    </xf>
    <xf numFmtId="3" fontId="4" fillId="0" borderId="4" xfId="20" applyNumberFormat="1" applyBorder="1">
      <alignment/>
      <protection/>
    </xf>
    <xf numFmtId="0" fontId="7" fillId="2" borderId="2" xfId="0" applyNumberFormat="1" applyFont="1" applyFill="1" applyBorder="1" applyAlignment="1" applyProtection="1">
      <alignment vertical="center"/>
      <protection/>
    </xf>
    <xf numFmtId="0" fontId="7" fillId="2" borderId="3" xfId="0" applyNumberFormat="1" applyFont="1" applyFill="1" applyBorder="1" applyAlignment="1" applyProtection="1">
      <alignment vertical="center"/>
      <protection/>
    </xf>
    <xf numFmtId="3" fontId="7" fillId="2" borderId="3" xfId="0" applyNumberFormat="1" applyFont="1" applyFill="1" applyBorder="1" applyAlignment="1" applyProtection="1">
      <alignment vertical="center"/>
      <protection/>
    </xf>
    <xf numFmtId="0" fontId="4" fillId="0" borderId="0" xfId="20" applyFill="1" applyBorder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" xfId="0" applyFont="1" applyBorder="1" applyAlignment="1">
      <alignment/>
    </xf>
    <xf numFmtId="0" fontId="7" fillId="0" borderId="0" xfId="0" applyFont="1" applyBorder="1" applyAlignment="1">
      <alignment/>
    </xf>
    <xf numFmtId="3" fontId="0" fillId="0" borderId="0" xfId="0" applyNumberFormat="1" applyFill="1" applyBorder="1" applyAlignment="1" applyProtection="1">
      <alignment/>
      <protection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2" borderId="1" xfId="0" applyNumberFormat="1" applyFont="1" applyFill="1" applyBorder="1" applyAlignment="1" applyProtection="1">
      <alignment vertical="center"/>
      <protection/>
    </xf>
    <xf numFmtId="0" fontId="7" fillId="2" borderId="0" xfId="0" applyNumberFormat="1" applyFont="1" applyFill="1" applyBorder="1" applyAlignment="1" applyProtection="1">
      <alignment vertical="center"/>
      <protection/>
    </xf>
    <xf numFmtId="3" fontId="7" fillId="2" borderId="0" xfId="0" applyNumberFormat="1" applyFont="1" applyFill="1" applyBorder="1" applyAlignment="1" applyProtection="1">
      <alignment vertical="center"/>
      <protection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/>
      <protection/>
    </xf>
    <xf numFmtId="3" fontId="7" fillId="2" borderId="4" xfId="0" applyNumberFormat="1" applyFont="1" applyFill="1" applyBorder="1" applyAlignment="1" applyProtection="1">
      <alignment vertical="center"/>
      <protection/>
    </xf>
    <xf numFmtId="0" fontId="0" fillId="0" borderId="1" xfId="0" applyBorder="1" applyAlignment="1">
      <alignment/>
    </xf>
    <xf numFmtId="0" fontId="7" fillId="2" borderId="6" xfId="0" applyNumberFormat="1" applyFont="1" applyFill="1" applyBorder="1" applyAlignment="1" applyProtection="1">
      <alignment vertical="center"/>
      <protection/>
    </xf>
    <xf numFmtId="0" fontId="7" fillId="2" borderId="7" xfId="0" applyNumberFormat="1" applyFont="1" applyFill="1" applyBorder="1" applyAlignment="1" applyProtection="1">
      <alignment vertical="center"/>
      <protection/>
    </xf>
    <xf numFmtId="0" fontId="4" fillId="0" borderId="1" xfId="20" applyFont="1" applyBorder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0" fontId="7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 vertical="center"/>
      <protection/>
    </xf>
    <xf numFmtId="0" fontId="4" fillId="0" borderId="5" xfId="20" applyFill="1" applyBorder="1">
      <alignment/>
      <protection/>
    </xf>
    <xf numFmtId="0" fontId="4" fillId="0" borderId="4" xfId="20" applyFill="1" applyBorder="1">
      <alignment/>
      <protection/>
    </xf>
    <xf numFmtId="0" fontId="4" fillId="0" borderId="4" xfId="20" applyFont="1" applyFill="1" applyBorder="1">
      <alignment/>
      <protection/>
    </xf>
    <xf numFmtId="3" fontId="4" fillId="0" borderId="4" xfId="20" applyNumberFormat="1" applyFill="1" applyBorder="1">
      <alignment/>
      <protection/>
    </xf>
    <xf numFmtId="3" fontId="7" fillId="3" borderId="8" xfId="0" applyNumberFormat="1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>
      <alignment/>
    </xf>
    <xf numFmtId="3" fontId="7" fillId="3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3" fontId="7" fillId="3" borderId="10" xfId="0" applyNumberFormat="1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>
      <alignment/>
    </xf>
    <xf numFmtId="3" fontId="7" fillId="3" borderId="12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3" fontId="0" fillId="0" borderId="4" xfId="0" applyNumberFormat="1" applyFont="1" applyBorder="1" applyAlignment="1">
      <alignment/>
    </xf>
    <xf numFmtId="0" fontId="7" fillId="2" borderId="1" xfId="20" applyFont="1" applyFill="1" applyBorder="1">
      <alignment/>
      <protection/>
    </xf>
    <xf numFmtId="0" fontId="7" fillId="2" borderId="0" xfId="20" applyFont="1" applyFill="1" applyBorder="1">
      <alignment/>
      <protection/>
    </xf>
    <xf numFmtId="0" fontId="7" fillId="2" borderId="0" xfId="0" applyFont="1" applyFill="1" applyBorder="1" applyAlignment="1">
      <alignment/>
    </xf>
    <xf numFmtId="3" fontId="7" fillId="2" borderId="0" xfId="20" applyNumberFormat="1" applyFont="1" applyFill="1" applyBorder="1">
      <alignment/>
      <protection/>
    </xf>
    <xf numFmtId="3" fontId="7" fillId="2" borderId="3" xfId="20" applyNumberFormat="1" applyFont="1" applyFill="1" applyBorder="1">
      <alignment/>
      <protection/>
    </xf>
    <xf numFmtId="0" fontId="0" fillId="0" borderId="5" xfId="0" applyFill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7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/>
    </xf>
    <xf numFmtId="0" fontId="7" fillId="2" borderId="2" xfId="20" applyFont="1" applyFill="1" applyBorder="1">
      <alignment/>
      <protection/>
    </xf>
    <xf numFmtId="0" fontId="7" fillId="2" borderId="3" xfId="20" applyFont="1" applyFill="1" applyBorder="1">
      <alignment/>
      <protection/>
    </xf>
    <xf numFmtId="0" fontId="7" fillId="2" borderId="3" xfId="0" applyFont="1" applyFill="1" applyBorder="1" applyAlignment="1">
      <alignment/>
    </xf>
    <xf numFmtId="3" fontId="4" fillId="0" borderId="0" xfId="20" applyNumberFormat="1" applyFill="1" applyBorder="1">
      <alignment/>
      <protection/>
    </xf>
    <xf numFmtId="0" fontId="7" fillId="0" borderId="0" xfId="0" applyFont="1" applyFill="1" applyBorder="1" applyAlignment="1">
      <alignment/>
    </xf>
    <xf numFmtId="0" fontId="4" fillId="0" borderId="0" xfId="20" applyFont="1" applyFill="1" applyBorder="1">
      <alignment/>
      <protection/>
    </xf>
    <xf numFmtId="0" fontId="7" fillId="3" borderId="8" xfId="0" applyNumberFormat="1" applyFont="1" applyFill="1" applyBorder="1" applyAlignment="1" applyProtection="1">
      <alignment vertical="center"/>
      <protection/>
    </xf>
    <xf numFmtId="0" fontId="7" fillId="3" borderId="9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0" borderId="0" xfId="0" applyFont="1" applyAlignment="1">
      <alignment/>
    </xf>
    <xf numFmtId="0" fontId="7" fillId="3" borderId="10" xfId="0" applyNumberFormat="1" applyFont="1" applyFill="1" applyBorder="1" applyAlignment="1" applyProtection="1">
      <alignment vertical="center"/>
      <protection/>
    </xf>
    <xf numFmtId="0" fontId="0" fillId="3" borderId="11" xfId="0" applyFill="1" applyBorder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1" xfId="0" applyFont="1" applyBorder="1" applyAlignment="1">
      <alignment/>
    </xf>
    <xf numFmtId="3" fontId="16" fillId="0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19" fillId="0" borderId="0" xfId="0" applyFont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9" xfId="0" applyNumberFormat="1" applyFont="1" applyFill="1" applyBorder="1" applyAlignment="1" applyProtection="1">
      <alignment/>
      <protection/>
    </xf>
    <xf numFmtId="3" fontId="0" fillId="4" borderId="9" xfId="0" applyNumberFormat="1" applyFont="1" applyFill="1" applyBorder="1" applyAlignment="1" applyProtection="1">
      <alignment horizontal="center"/>
      <protection/>
    </xf>
    <xf numFmtId="0" fontId="0" fillId="4" borderId="1" xfId="0" applyFill="1" applyBorder="1" applyAlignment="1">
      <alignment/>
    </xf>
    <xf numFmtId="0" fontId="0" fillId="4" borderId="0" xfId="0" applyFill="1" applyBorder="1" applyAlignment="1">
      <alignment/>
    </xf>
    <xf numFmtId="0" fontId="2" fillId="4" borderId="0" xfId="0" applyFont="1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2" xfId="0" applyNumberFormat="1" applyFont="1" applyFill="1" applyBorder="1" applyAlignment="1" applyProtection="1">
      <alignment horizontal="center"/>
      <protection/>
    </xf>
    <xf numFmtId="0" fontId="11" fillId="4" borderId="0" xfId="0" applyNumberFormat="1" applyFont="1" applyFill="1" applyBorder="1" applyAlignment="1" applyProtection="1">
      <alignment/>
      <protection/>
    </xf>
    <xf numFmtId="0" fontId="5" fillId="4" borderId="14" xfId="0" applyFont="1" applyFill="1" applyBorder="1" applyAlignment="1">
      <alignment/>
    </xf>
    <xf numFmtId="0" fontId="0" fillId="4" borderId="15" xfId="0" applyFill="1" applyBorder="1" applyAlignment="1">
      <alignment/>
    </xf>
    <xf numFmtId="0" fontId="7" fillId="4" borderId="15" xfId="0" applyNumberFormat="1" applyFont="1" applyFill="1" applyBorder="1" applyAlignment="1" applyProtection="1">
      <alignment vertical="center"/>
      <protection/>
    </xf>
    <xf numFmtId="3" fontId="0" fillId="4" borderId="0" xfId="0" applyNumberFormat="1" applyFont="1" applyFill="1" applyBorder="1" applyAlignment="1" applyProtection="1">
      <alignment horizontal="left"/>
      <protection/>
    </xf>
    <xf numFmtId="3" fontId="0" fillId="4" borderId="12" xfId="0" applyNumberFormat="1" applyFont="1" applyFill="1" applyBorder="1" applyAlignment="1" applyProtection="1">
      <alignment horizontal="center"/>
      <protection/>
    </xf>
    <xf numFmtId="0" fontId="8" fillId="4" borderId="10" xfId="0" applyFont="1" applyFill="1" applyBorder="1" applyAlignment="1">
      <alignment/>
    </xf>
    <xf numFmtId="3" fontId="7" fillId="4" borderId="11" xfId="0" applyNumberFormat="1" applyFont="1" applyFill="1" applyBorder="1" applyAlignment="1" applyProtection="1">
      <alignment vertical="center"/>
      <protection/>
    </xf>
    <xf numFmtId="0" fontId="9" fillId="4" borderId="11" xfId="0" applyFont="1" applyFill="1" applyBorder="1" applyAlignment="1">
      <alignment/>
    </xf>
    <xf numFmtId="0" fontId="0" fillId="4" borderId="10" xfId="0" applyFill="1" applyBorder="1" applyAlignment="1">
      <alignment/>
    </xf>
    <xf numFmtId="3" fontId="7" fillId="4" borderId="11" xfId="0" applyNumberFormat="1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>
      <alignment/>
    </xf>
    <xf numFmtId="0" fontId="7" fillId="4" borderId="16" xfId="0" applyFont="1" applyFill="1" applyBorder="1" applyAlignment="1">
      <alignment/>
    </xf>
    <xf numFmtId="3" fontId="4" fillId="0" borderId="17" xfId="20" applyNumberFormat="1" applyBorder="1">
      <alignment/>
      <protection/>
    </xf>
    <xf numFmtId="3" fontId="4" fillId="0" borderId="17" xfId="20" applyNumberFormat="1" applyFont="1" applyBorder="1">
      <alignment/>
      <protection/>
    </xf>
    <xf numFmtId="3" fontId="7" fillId="2" borderId="17" xfId="0" applyNumberFormat="1" applyFont="1" applyFill="1" applyBorder="1" applyAlignment="1" applyProtection="1">
      <alignment vertical="center"/>
      <protection/>
    </xf>
    <xf numFmtId="3" fontId="4" fillId="0" borderId="18" xfId="20" applyNumberFormat="1" applyBorder="1">
      <alignment/>
      <protection/>
    </xf>
    <xf numFmtId="3" fontId="7" fillId="2" borderId="19" xfId="0" applyNumberFormat="1" applyFont="1" applyFill="1" applyBorder="1" applyAlignment="1" applyProtection="1">
      <alignment vertical="center"/>
      <protection/>
    </xf>
    <xf numFmtId="3" fontId="7" fillId="4" borderId="20" xfId="0" applyNumberFormat="1" applyFont="1" applyFill="1" applyBorder="1" applyAlignment="1" applyProtection="1">
      <alignment vertical="center"/>
      <protection/>
    </xf>
    <xf numFmtId="3" fontId="0" fillId="0" borderId="17" xfId="0" applyNumberFormat="1" applyFont="1" applyFill="1" applyBorder="1" applyAlignment="1" applyProtection="1">
      <alignment/>
      <protection/>
    </xf>
    <xf numFmtId="3" fontId="7" fillId="2" borderId="17" xfId="0" applyNumberFormat="1" applyFont="1" applyFill="1" applyBorder="1" applyAlignment="1" applyProtection="1">
      <alignment vertical="center"/>
      <protection/>
    </xf>
    <xf numFmtId="3" fontId="0" fillId="0" borderId="18" xfId="0" applyNumberFormat="1" applyFont="1" applyFill="1" applyBorder="1" applyAlignment="1" applyProtection="1">
      <alignment/>
      <protection/>
    </xf>
    <xf numFmtId="3" fontId="7" fillId="2" borderId="18" xfId="0" applyNumberFormat="1" applyFont="1" applyFill="1" applyBorder="1" applyAlignment="1" applyProtection="1">
      <alignment vertical="center"/>
      <protection/>
    </xf>
    <xf numFmtId="3" fontId="7" fillId="4" borderId="20" xfId="0" applyNumberFormat="1" applyFont="1" applyFill="1" applyBorder="1" applyAlignment="1" applyProtection="1">
      <alignment vertical="center"/>
      <protection/>
    </xf>
    <xf numFmtId="3" fontId="0" fillId="0" borderId="17" xfId="0" applyNumberFormat="1" applyFont="1" applyBorder="1" applyAlignment="1">
      <alignment/>
    </xf>
    <xf numFmtId="3" fontId="10" fillId="0" borderId="17" xfId="0" applyNumberFormat="1" applyFont="1" applyFill="1" applyBorder="1" applyAlignment="1" applyProtection="1">
      <alignment/>
      <protection/>
    </xf>
    <xf numFmtId="3" fontId="4" fillId="0" borderId="18" xfId="20" applyNumberFormat="1" applyFill="1" applyBorder="1">
      <alignment/>
      <protection/>
    </xf>
    <xf numFmtId="3" fontId="7" fillId="4" borderId="16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/>
    </xf>
    <xf numFmtId="3" fontId="10" fillId="0" borderId="17" xfId="0" applyNumberFormat="1" applyFont="1" applyFill="1" applyBorder="1" applyAlignment="1" applyProtection="1">
      <alignment vertical="center"/>
      <protection/>
    </xf>
    <xf numFmtId="3" fontId="0" fillId="0" borderId="18" xfId="0" applyNumberFormat="1" applyFont="1" applyBorder="1" applyAlignment="1">
      <alignment/>
    </xf>
    <xf numFmtId="3" fontId="7" fillId="2" borderId="19" xfId="20" applyNumberFormat="1" applyFont="1" applyFill="1" applyBorder="1">
      <alignment/>
      <protection/>
    </xf>
    <xf numFmtId="3" fontId="0" fillId="0" borderId="18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7" fillId="2" borderId="17" xfId="20" applyNumberFormat="1" applyFont="1" applyFill="1" applyBorder="1">
      <alignment/>
      <protection/>
    </xf>
    <xf numFmtId="3" fontId="0" fillId="0" borderId="18" xfId="0" applyNumberFormat="1" applyFont="1" applyBorder="1" applyAlignment="1">
      <alignment/>
    </xf>
    <xf numFmtId="3" fontId="4" fillId="0" borderId="17" xfId="20" applyNumberFormat="1" applyFill="1" applyBorder="1">
      <alignment/>
      <protection/>
    </xf>
    <xf numFmtId="3" fontId="7" fillId="3" borderId="21" xfId="0" applyNumberFormat="1" applyFont="1" applyFill="1" applyBorder="1" applyAlignment="1" applyProtection="1">
      <alignment vertical="center"/>
      <protection/>
    </xf>
    <xf numFmtId="3" fontId="7" fillId="4" borderId="22" xfId="0" applyNumberFormat="1" applyFont="1" applyFill="1" applyBorder="1" applyAlignment="1" applyProtection="1">
      <alignment vertical="center"/>
      <protection/>
    </xf>
    <xf numFmtId="3" fontId="16" fillId="0" borderId="17" xfId="0" applyNumberFormat="1" applyFont="1" applyFill="1" applyBorder="1" applyAlignment="1" applyProtection="1">
      <alignment/>
      <protection/>
    </xf>
    <xf numFmtId="3" fontId="7" fillId="3" borderId="20" xfId="0" applyNumberFormat="1" applyFont="1" applyFill="1" applyBorder="1" applyAlignment="1" applyProtection="1">
      <alignment vertical="center"/>
      <protection/>
    </xf>
    <xf numFmtId="0" fontId="7" fillId="3" borderId="1" xfId="0" applyFont="1" applyFill="1" applyBorder="1" applyAlignment="1">
      <alignment/>
    </xf>
    <xf numFmtId="0" fontId="7" fillId="3" borderId="0" xfId="0" applyFont="1" applyFill="1" applyAlignment="1">
      <alignment/>
    </xf>
    <xf numFmtId="3" fontId="7" fillId="3" borderId="17" xfId="0" applyNumberFormat="1" applyFont="1" applyFill="1" applyBorder="1" applyAlignment="1" applyProtection="1">
      <alignment/>
      <protection/>
    </xf>
    <xf numFmtId="3" fontId="7" fillId="3" borderId="20" xfId="0" applyNumberFormat="1" applyFont="1" applyFill="1" applyBorder="1" applyAlignment="1" applyProtection="1">
      <alignment vertical="center"/>
      <protection/>
    </xf>
    <xf numFmtId="0" fontId="18" fillId="0" borderId="1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0" fontId="12" fillId="4" borderId="0" xfId="17" applyNumberFormat="1" applyFont="1" applyFill="1" applyBorder="1" applyAlignment="1" applyProtection="1">
      <alignment/>
      <protection/>
    </xf>
    <xf numFmtId="10" fontId="7" fillId="0" borderId="0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7" fillId="0" borderId="0" xfId="21" applyNumberFormat="1" applyFont="1" applyFill="1" applyBorder="1" applyAlignment="1" applyProtection="1">
      <alignment horizontal="right" vertical="center"/>
      <protection/>
    </xf>
    <xf numFmtId="10" fontId="0" fillId="0" borderId="0" xfId="0" applyNumberFormat="1" applyAlignment="1">
      <alignment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3" fontId="0" fillId="0" borderId="17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0" borderId="18" xfId="0" applyNumberFormat="1" applyFont="1" applyFill="1" applyBorder="1" applyAlignment="1" applyProtection="1">
      <alignment vertical="center"/>
      <protection/>
    </xf>
    <xf numFmtId="3" fontId="0" fillId="0" borderId="4" xfId="0" applyNumberFormat="1" applyFont="1" applyFill="1" applyBorder="1" applyAlignment="1" applyProtection="1">
      <alignment vertical="center"/>
      <protection/>
    </xf>
    <xf numFmtId="0" fontId="0" fillId="0" borderId="1" xfId="20" applyFont="1" applyFill="1" applyBorder="1">
      <alignment/>
      <protection/>
    </xf>
    <xf numFmtId="0" fontId="0" fillId="0" borderId="0" xfId="20" applyFont="1" applyFill="1" applyBorder="1">
      <alignment/>
      <protection/>
    </xf>
    <xf numFmtId="0" fontId="0" fillId="0" borderId="0" xfId="0" applyFont="1" applyFill="1" applyBorder="1" applyAlignment="1">
      <alignment/>
    </xf>
    <xf numFmtId="3" fontId="0" fillId="0" borderId="17" xfId="20" applyNumberFormat="1" applyFont="1" applyFill="1" applyBorder="1">
      <alignment/>
      <protection/>
    </xf>
    <xf numFmtId="3" fontId="0" fillId="0" borderId="0" xfId="20" applyNumberFormat="1" applyFont="1" applyFill="1" applyBorder="1">
      <alignment/>
      <protection/>
    </xf>
    <xf numFmtId="0" fontId="7" fillId="2" borderId="23" xfId="0" applyNumberFormat="1" applyFont="1" applyFill="1" applyBorder="1" applyAlignment="1" applyProtection="1">
      <alignment vertical="center"/>
      <protection/>
    </xf>
    <xf numFmtId="3" fontId="7" fillId="2" borderId="19" xfId="20" applyNumberFormat="1" applyFont="1" applyFill="1" applyBorder="1">
      <alignment/>
      <protection/>
    </xf>
    <xf numFmtId="3" fontId="7" fillId="2" borderId="3" xfId="20" applyNumberFormat="1" applyFont="1" applyFill="1" applyBorder="1">
      <alignment/>
      <protection/>
    </xf>
    <xf numFmtId="0" fontId="0" fillId="0" borderId="0" xfId="0" applyFont="1" applyBorder="1" applyAlignment="1">
      <alignment/>
    </xf>
    <xf numFmtId="0" fontId="22" fillId="4" borderId="8" xfId="0" applyFont="1" applyFill="1" applyBorder="1" applyAlignment="1">
      <alignment/>
    </xf>
    <xf numFmtId="0" fontId="22" fillId="4" borderId="14" xfId="0" applyFont="1" applyFill="1" applyBorder="1" applyAlignment="1">
      <alignment/>
    </xf>
    <xf numFmtId="0" fontId="7" fillId="2" borderId="24" xfId="0" applyNumberFormat="1" applyFont="1" applyFill="1" applyBorder="1" applyAlignment="1" applyProtection="1">
      <alignment vertical="center"/>
      <protection/>
    </xf>
    <xf numFmtId="0" fontId="7" fillId="2" borderId="25" xfId="0" applyNumberFormat="1" applyFont="1" applyFill="1" applyBorder="1" applyAlignment="1" applyProtection="1">
      <alignment vertical="center"/>
      <protection/>
    </xf>
    <xf numFmtId="0" fontId="7" fillId="2" borderId="26" xfId="0" applyNumberFormat="1" applyFont="1" applyFill="1" applyBorder="1" applyAlignment="1" applyProtection="1">
      <alignment vertical="center"/>
      <protection/>
    </xf>
    <xf numFmtId="3" fontId="7" fillId="2" borderId="27" xfId="20" applyNumberFormat="1" applyFont="1" applyFill="1" applyBorder="1">
      <alignment/>
      <protection/>
    </xf>
    <xf numFmtId="3" fontId="7" fillId="2" borderId="7" xfId="20" applyNumberFormat="1" applyFont="1" applyFill="1" applyBorder="1">
      <alignment/>
      <protection/>
    </xf>
    <xf numFmtId="0" fontId="7" fillId="2" borderId="28" xfId="0" applyNumberFormat="1" applyFont="1" applyFill="1" applyBorder="1" applyAlignment="1" applyProtection="1">
      <alignment vertical="center"/>
      <protection/>
    </xf>
    <xf numFmtId="0" fontId="7" fillId="2" borderId="13" xfId="0" applyNumberFormat="1" applyFont="1" applyFill="1" applyBorder="1" applyAlignment="1" applyProtection="1">
      <alignment vertical="center"/>
      <protection/>
    </xf>
    <xf numFmtId="0" fontId="7" fillId="2" borderId="12" xfId="0" applyNumberFormat="1" applyFont="1" applyFill="1" applyBorder="1" applyAlignment="1" applyProtection="1">
      <alignment vertical="center"/>
      <protection/>
    </xf>
    <xf numFmtId="3" fontId="7" fillId="2" borderId="29" xfId="0" applyNumberFormat="1" applyFont="1" applyFill="1" applyBorder="1" applyAlignment="1" applyProtection="1">
      <alignment vertical="center"/>
      <protection/>
    </xf>
    <xf numFmtId="3" fontId="7" fillId="2" borderId="12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Border="1" applyAlignment="1">
      <alignment/>
    </xf>
    <xf numFmtId="0" fontId="7" fillId="4" borderId="22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/>
    </xf>
    <xf numFmtId="3" fontId="0" fillId="4" borderId="32" xfId="21" applyNumberForma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17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4" xfId="0" applyNumberFormat="1" applyFill="1" applyBorder="1" applyAlignment="1" applyProtection="1">
      <alignment/>
      <protection/>
    </xf>
    <xf numFmtId="0" fontId="7" fillId="0" borderId="1" xfId="0" applyFont="1" applyBorder="1" applyAlignment="1">
      <alignment/>
    </xf>
    <xf numFmtId="0" fontId="17" fillId="0" borderId="1" xfId="0" applyFont="1" applyFill="1" applyBorder="1" applyAlignment="1">
      <alignment/>
    </xf>
    <xf numFmtId="0" fontId="7" fillId="0" borderId="1" xfId="0" applyNumberFormat="1" applyFont="1" applyFill="1" applyBorder="1" applyAlignment="1" applyProtection="1">
      <alignment vertical="center"/>
      <protection/>
    </xf>
    <xf numFmtId="3" fontId="7" fillId="2" borderId="23" xfId="20" applyNumberFormat="1" applyFont="1" applyFill="1" applyBorder="1">
      <alignment/>
      <protection/>
    </xf>
    <xf numFmtId="0" fontId="7" fillId="0" borderId="1" xfId="0" applyFont="1" applyFill="1" applyBorder="1" applyAlignment="1">
      <alignment/>
    </xf>
    <xf numFmtId="3" fontId="7" fillId="4" borderId="33" xfId="0" applyNumberFormat="1" applyFont="1" applyFill="1" applyBorder="1" applyAlignment="1" applyProtection="1">
      <alignment horizontal="center"/>
      <protection/>
    </xf>
    <xf numFmtId="3" fontId="7" fillId="4" borderId="21" xfId="0" applyNumberFormat="1" applyFont="1" applyFill="1" applyBorder="1" applyAlignment="1" applyProtection="1">
      <alignment horizontal="center"/>
      <protection/>
    </xf>
    <xf numFmtId="9" fontId="7" fillId="4" borderId="31" xfId="21" applyFont="1" applyFill="1" applyBorder="1" applyAlignment="1" applyProtection="1">
      <alignment horizontal="center"/>
      <protection/>
    </xf>
    <xf numFmtId="3" fontId="7" fillId="4" borderId="34" xfId="0" applyNumberFormat="1" applyFont="1" applyFill="1" applyBorder="1" applyAlignment="1" applyProtection="1">
      <alignment horizontal="center"/>
      <protection/>
    </xf>
    <xf numFmtId="3" fontId="7" fillId="4" borderId="17" xfId="0" applyNumberFormat="1" applyFont="1" applyFill="1" applyBorder="1" applyAlignment="1" applyProtection="1">
      <alignment horizontal="center"/>
      <protection/>
    </xf>
    <xf numFmtId="9" fontId="7" fillId="4" borderId="35" xfId="21" applyFont="1" applyFill="1" applyBorder="1" applyAlignment="1" applyProtection="1">
      <alignment horizontal="center"/>
      <protection/>
    </xf>
    <xf numFmtId="3" fontId="7" fillId="4" borderId="36" xfId="0" applyNumberFormat="1" applyFont="1" applyFill="1" applyBorder="1" applyAlignment="1" applyProtection="1">
      <alignment horizontal="center"/>
      <protection/>
    </xf>
    <xf numFmtId="3" fontId="7" fillId="4" borderId="29" xfId="0" applyNumberFormat="1" applyFont="1" applyFill="1" applyBorder="1" applyAlignment="1" applyProtection="1">
      <alignment horizontal="center"/>
      <protection/>
    </xf>
    <xf numFmtId="3" fontId="7" fillId="4" borderId="9" xfId="0" applyNumberFormat="1" applyFont="1" applyFill="1" applyBorder="1" applyAlignment="1" applyProtection="1">
      <alignment horizontal="center"/>
      <protection/>
    </xf>
    <xf numFmtId="10" fontId="7" fillId="4" borderId="31" xfId="21" applyNumberFormat="1" applyFont="1" applyFill="1" applyBorder="1" applyAlignment="1" applyProtection="1">
      <alignment horizontal="center"/>
      <protection/>
    </xf>
    <xf numFmtId="3" fontId="7" fillId="4" borderId="0" xfId="0" applyNumberFormat="1" applyFont="1" applyFill="1" applyBorder="1" applyAlignment="1" applyProtection="1">
      <alignment horizontal="center"/>
      <protection/>
    </xf>
    <xf numFmtId="10" fontId="7" fillId="4" borderId="35" xfId="21" applyNumberFormat="1" applyFont="1" applyFill="1" applyBorder="1" applyAlignment="1" applyProtection="1">
      <alignment horizontal="center"/>
      <protection/>
    </xf>
    <xf numFmtId="3" fontId="7" fillId="4" borderId="12" xfId="0" applyNumberFormat="1" applyFont="1" applyFill="1" applyBorder="1" applyAlignment="1" applyProtection="1">
      <alignment horizontal="center"/>
      <protection/>
    </xf>
    <xf numFmtId="10" fontId="11" fillId="4" borderId="0" xfId="0" applyNumberFormat="1" applyFont="1" applyFill="1" applyBorder="1" applyAlignment="1" applyProtection="1">
      <alignment/>
      <protection/>
    </xf>
    <xf numFmtId="10" fontId="7" fillId="4" borderId="21" xfId="0" applyNumberFormat="1" applyFont="1" applyFill="1" applyBorder="1" applyAlignment="1" applyProtection="1">
      <alignment horizontal="center"/>
      <protection/>
    </xf>
    <xf numFmtId="10" fontId="7" fillId="4" borderId="17" xfId="0" applyNumberFormat="1" applyFont="1" applyFill="1" applyBorder="1" applyAlignment="1" applyProtection="1">
      <alignment horizontal="center"/>
      <protection/>
    </xf>
    <xf numFmtId="3" fontId="7" fillId="4" borderId="32" xfId="0" applyNumberFormat="1" applyFont="1" applyFill="1" applyBorder="1" applyAlignment="1">
      <alignment horizontal="center"/>
    </xf>
    <xf numFmtId="3" fontId="7" fillId="4" borderId="22" xfId="0" applyNumberFormat="1" applyFont="1" applyFill="1" applyBorder="1" applyAlignment="1">
      <alignment horizontal="center"/>
    </xf>
    <xf numFmtId="165" fontId="4" fillId="0" borderId="17" xfId="21" applyNumberFormat="1" applyBorder="1" applyAlignment="1">
      <alignment horizontal="right"/>
    </xf>
    <xf numFmtId="165" fontId="4" fillId="0" borderId="37" xfId="21" applyNumberFormat="1" applyBorder="1" applyAlignment="1">
      <alignment horizontal="right"/>
    </xf>
    <xf numFmtId="165" fontId="20" fillId="2" borderId="19" xfId="21" applyNumberFormat="1" applyFont="1" applyFill="1" applyBorder="1" applyAlignment="1">
      <alignment horizontal="right"/>
    </xf>
    <xf numFmtId="165" fontId="20" fillId="2" borderId="38" xfId="21" applyNumberFormat="1" applyFont="1" applyFill="1" applyBorder="1" applyAlignment="1">
      <alignment horizontal="right"/>
    </xf>
    <xf numFmtId="165" fontId="20" fillId="4" borderId="39" xfId="21" applyNumberFormat="1" applyFont="1" applyFill="1" applyBorder="1" applyAlignment="1">
      <alignment horizontal="right"/>
    </xf>
    <xf numFmtId="165" fontId="20" fillId="4" borderId="20" xfId="21" applyNumberFormat="1" applyFont="1" applyFill="1" applyBorder="1" applyAlignment="1">
      <alignment horizontal="right"/>
    </xf>
    <xf numFmtId="165" fontId="20" fillId="2" borderId="27" xfId="21" applyNumberFormat="1" applyFont="1" applyFill="1" applyBorder="1" applyAlignment="1">
      <alignment horizontal="right"/>
    </xf>
    <xf numFmtId="165" fontId="4" fillId="0" borderId="17" xfId="21" applyNumberFormat="1" applyFont="1" applyFill="1" applyBorder="1" applyAlignment="1">
      <alignment horizontal="right"/>
    </xf>
    <xf numFmtId="165" fontId="20" fillId="2" borderId="40" xfId="21" applyNumberFormat="1" applyFont="1" applyFill="1" applyBorder="1" applyAlignment="1">
      <alignment horizontal="right"/>
    </xf>
    <xf numFmtId="0" fontId="7" fillId="0" borderId="5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 vertical="center"/>
      <protection/>
    </xf>
    <xf numFmtId="0" fontId="7" fillId="2" borderId="41" xfId="0" applyNumberFormat="1" applyFont="1" applyFill="1" applyBorder="1" applyAlignment="1" applyProtection="1">
      <alignment vertical="center"/>
      <protection/>
    </xf>
    <xf numFmtId="165" fontId="20" fillId="3" borderId="20" xfId="21" applyNumberFormat="1" applyFont="1" applyFill="1" applyBorder="1" applyAlignment="1">
      <alignment horizontal="right"/>
    </xf>
    <xf numFmtId="165" fontId="20" fillId="3" borderId="39" xfId="21" applyNumberFormat="1" applyFont="1" applyFill="1" applyBorder="1" applyAlignment="1">
      <alignment horizontal="right"/>
    </xf>
    <xf numFmtId="165" fontId="0" fillId="0" borderId="18" xfId="21" applyNumberFormat="1" applyFont="1" applyBorder="1" applyAlignment="1">
      <alignment/>
    </xf>
    <xf numFmtId="165" fontId="0" fillId="0" borderId="42" xfId="21" applyNumberFormat="1" applyBorder="1" applyAlignment="1">
      <alignment horizontal="right"/>
    </xf>
    <xf numFmtId="165" fontId="0" fillId="0" borderId="17" xfId="21" applyNumberFormat="1" applyFont="1" applyBorder="1" applyAlignment="1">
      <alignment/>
    </xf>
    <xf numFmtId="165" fontId="0" fillId="0" borderId="37" xfId="21" applyNumberFormat="1" applyBorder="1" applyAlignment="1">
      <alignment horizontal="right"/>
    </xf>
    <xf numFmtId="165" fontId="7" fillId="2" borderId="19" xfId="21" applyNumberFormat="1" applyFont="1" applyFill="1" applyBorder="1" applyAlignment="1">
      <alignment/>
    </xf>
    <xf numFmtId="165" fontId="7" fillId="2" borderId="38" xfId="21" applyNumberFormat="1" applyFont="1" applyFill="1" applyBorder="1" applyAlignment="1">
      <alignment horizontal="right"/>
    </xf>
    <xf numFmtId="10" fontId="23" fillId="4" borderId="0" xfId="17" applyNumberFormat="1" applyFont="1" applyFill="1" applyBorder="1" applyAlignment="1" applyProtection="1">
      <alignment/>
      <protection/>
    </xf>
    <xf numFmtId="3" fontId="0" fillId="4" borderId="22" xfId="21" applyNumberFormat="1" applyFill="1" applyBorder="1" applyAlignment="1">
      <alignment horizontal="right"/>
    </xf>
    <xf numFmtId="3" fontId="0" fillId="0" borderId="0" xfId="0" applyNumberFormat="1" applyFill="1" applyAlignment="1">
      <alignment/>
    </xf>
    <xf numFmtId="165" fontId="7" fillId="3" borderId="29" xfId="21" applyNumberFormat="1" applyFont="1" applyFill="1" applyBorder="1" applyAlignment="1">
      <alignment/>
    </xf>
    <xf numFmtId="165" fontId="7" fillId="3" borderId="43" xfId="21" applyNumberFormat="1" applyFont="1" applyFill="1" applyBorder="1" applyAlignment="1">
      <alignment horizontal="right"/>
    </xf>
    <xf numFmtId="165" fontId="7" fillId="3" borderId="20" xfId="21" applyNumberFormat="1" applyFont="1" applyFill="1" applyBorder="1" applyAlignment="1">
      <alignment/>
    </xf>
    <xf numFmtId="165" fontId="7" fillId="3" borderId="39" xfId="21" applyNumberFormat="1" applyFont="1" applyFill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0" xfId="0" applyNumberFormat="1" applyFont="1" applyFill="1" applyBorder="1" applyAlignment="1" applyProtection="1">
      <alignment/>
      <protection/>
    </xf>
    <xf numFmtId="3" fontId="24" fillId="0" borderId="17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/>
      <protection/>
    </xf>
    <xf numFmtId="165" fontId="24" fillId="0" borderId="17" xfId="21" applyNumberFormat="1" applyFont="1" applyBorder="1" applyAlignment="1">
      <alignment/>
    </xf>
    <xf numFmtId="165" fontId="24" fillId="0" borderId="37" xfId="21" applyNumberFormat="1" applyFont="1" applyBorder="1" applyAlignment="1">
      <alignment horizontal="right"/>
    </xf>
    <xf numFmtId="0" fontId="25" fillId="0" borderId="1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3" fontId="2" fillId="2" borderId="20" xfId="0" applyNumberFormat="1" applyFont="1" applyFill="1" applyBorder="1" applyAlignment="1" applyProtection="1">
      <alignment vertical="center"/>
      <protection/>
    </xf>
    <xf numFmtId="3" fontId="2" fillId="2" borderId="11" xfId="0" applyNumberFormat="1" applyFont="1" applyFill="1" applyBorder="1" applyAlignment="1" applyProtection="1">
      <alignment vertical="center"/>
      <protection/>
    </xf>
    <xf numFmtId="165" fontId="7" fillId="2" borderId="27" xfId="21" applyNumberFormat="1" applyFont="1" applyFill="1" applyBorder="1" applyAlignment="1">
      <alignment/>
    </xf>
    <xf numFmtId="165" fontId="7" fillId="2" borderId="40" xfId="21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165" fontId="31" fillId="2" borderId="44" xfId="21" applyNumberFormat="1" applyFont="1" applyFill="1" applyBorder="1" applyAlignment="1">
      <alignment horizontal="right" vertical="center"/>
    </xf>
    <xf numFmtId="165" fontId="31" fillId="2" borderId="20" xfId="21" applyNumberFormat="1" applyFont="1" applyFill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vertical="center"/>
      <protection/>
    </xf>
    <xf numFmtId="0" fontId="0" fillId="0" borderId="23" xfId="0" applyNumberFormat="1" applyFont="1" applyFill="1" applyBorder="1" applyAlignment="1" applyProtection="1">
      <alignment vertical="center"/>
      <protection/>
    </xf>
    <xf numFmtId="3" fontId="0" fillId="0" borderId="19" xfId="20" applyNumberFormat="1" applyFont="1" applyFill="1" applyBorder="1">
      <alignment/>
      <protection/>
    </xf>
    <xf numFmtId="3" fontId="0" fillId="0" borderId="3" xfId="20" applyNumberFormat="1" applyFont="1" applyFill="1" applyBorder="1">
      <alignment/>
      <protection/>
    </xf>
    <xf numFmtId="165" fontId="0" fillId="0" borderId="17" xfId="21" applyNumberFormat="1" applyBorder="1" applyAlignment="1">
      <alignment horizontal="right"/>
    </xf>
    <xf numFmtId="165" fontId="16" fillId="0" borderId="17" xfId="21" applyNumberFormat="1" applyFont="1" applyBorder="1" applyAlignment="1">
      <alignment horizontal="right"/>
    </xf>
    <xf numFmtId="165" fontId="7" fillId="2" borderId="19" xfId="21" applyNumberFormat="1" applyFont="1" applyFill="1" applyBorder="1" applyAlignment="1">
      <alignment horizontal="right"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3" fontId="7" fillId="2" borderId="19" xfId="0" applyNumberFormat="1" applyFont="1" applyFill="1" applyBorder="1" applyAlignment="1" applyProtection="1">
      <alignment/>
      <protection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65" fontId="0" fillId="0" borderId="40" xfId="21" applyNumberFormat="1" applyBorder="1" applyAlignment="1">
      <alignment horizontal="right"/>
    </xf>
    <xf numFmtId="165" fontId="16" fillId="0" borderId="17" xfId="21" applyNumberFormat="1" applyFont="1" applyBorder="1" applyAlignment="1">
      <alignment/>
    </xf>
    <xf numFmtId="165" fontId="0" fillId="0" borderId="27" xfId="21" applyNumberFormat="1" applyFont="1" applyBorder="1" applyAlignment="1">
      <alignment/>
    </xf>
    <xf numFmtId="168" fontId="7" fillId="4" borderId="29" xfId="0" applyNumberFormat="1" applyFont="1" applyFill="1" applyBorder="1" applyAlignment="1" applyProtection="1">
      <alignment horizontal="center"/>
      <protection/>
    </xf>
    <xf numFmtId="168" fontId="7" fillId="4" borderId="45" xfId="21" applyNumberFormat="1" applyFont="1" applyFill="1" applyBorder="1" applyAlignment="1" applyProtection="1">
      <alignment horizontal="center"/>
      <protection/>
    </xf>
    <xf numFmtId="164" fontId="7" fillId="4" borderId="29" xfId="0" applyNumberFormat="1" applyFont="1" applyFill="1" applyBorder="1" applyAlignment="1" applyProtection="1">
      <alignment horizontal="center"/>
      <protection/>
    </xf>
    <xf numFmtId="164" fontId="7" fillId="4" borderId="45" xfId="21" applyNumberFormat="1" applyFont="1" applyFill="1" applyBorder="1" applyAlignment="1" applyProtection="1">
      <alignment horizontal="center"/>
      <protection/>
    </xf>
    <xf numFmtId="0" fontId="27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30" xfId="0" applyFill="1" applyBorder="1" applyAlignment="1">
      <alignment/>
    </xf>
    <xf numFmtId="3" fontId="27" fillId="0" borderId="30" xfId="0" applyNumberFormat="1" applyFont="1" applyFill="1" applyBorder="1" applyAlignment="1">
      <alignment horizontal="right"/>
    </xf>
    <xf numFmtId="3" fontId="27" fillId="0" borderId="17" xfId="0" applyNumberFormat="1" applyFont="1" applyFill="1" applyBorder="1" applyAlignment="1">
      <alignment horizontal="right"/>
    </xf>
    <xf numFmtId="165" fontId="29" fillId="0" borderId="17" xfId="21" applyNumberFormat="1" applyFont="1" applyFill="1" applyBorder="1" applyAlignment="1">
      <alignment horizontal="right"/>
    </xf>
    <xf numFmtId="165" fontId="29" fillId="0" borderId="35" xfId="21" applyNumberFormat="1" applyFont="1" applyFill="1" applyBorder="1" applyAlignment="1">
      <alignment horizontal="right"/>
    </xf>
    <xf numFmtId="3" fontId="27" fillId="0" borderId="30" xfId="0" applyNumberFormat="1" applyFont="1" applyFill="1" applyBorder="1" applyAlignment="1">
      <alignment/>
    </xf>
    <xf numFmtId="3" fontId="27" fillId="0" borderId="30" xfId="0" applyNumberFormat="1" applyFont="1" applyFill="1" applyBorder="1" applyAlignment="1">
      <alignment/>
    </xf>
    <xf numFmtId="3" fontId="27" fillId="0" borderId="17" xfId="0" applyNumberFormat="1" applyFont="1" applyFill="1" applyBorder="1" applyAlignment="1">
      <alignment/>
    </xf>
    <xf numFmtId="165" fontId="29" fillId="0" borderId="29" xfId="21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27" fillId="0" borderId="1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3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3" fontId="2" fillId="2" borderId="46" xfId="0" applyNumberFormat="1" applyFont="1" applyFill="1" applyBorder="1" applyAlignment="1" applyProtection="1">
      <alignment horizontal="center" vertical="justify"/>
      <protection/>
    </xf>
    <xf numFmtId="0" fontId="27" fillId="2" borderId="37" xfId="0" applyFont="1" applyFill="1" applyBorder="1" applyAlignment="1">
      <alignment vertical="justify"/>
    </xf>
    <xf numFmtId="0" fontId="27" fillId="2" borderId="43" xfId="0" applyFont="1" applyFill="1" applyBorder="1" applyAlignment="1">
      <alignment vertical="justify"/>
    </xf>
    <xf numFmtId="0" fontId="27" fillId="0" borderId="8" xfId="0" applyFont="1" applyFill="1" applyBorder="1" applyAlignment="1">
      <alignment horizontal="left" vertical="center"/>
    </xf>
    <xf numFmtId="0" fontId="27" fillId="0" borderId="9" xfId="0" applyFont="1" applyFill="1" applyBorder="1" applyAlignment="1">
      <alignment horizontal="left" vertical="center"/>
    </xf>
    <xf numFmtId="0" fontId="27" fillId="0" borderId="47" xfId="0" applyFont="1" applyFill="1" applyBorder="1" applyAlignment="1">
      <alignment horizontal="left" vertical="center"/>
    </xf>
    <xf numFmtId="0" fontId="26" fillId="4" borderId="0" xfId="0" applyFont="1" applyFill="1" applyAlignment="1">
      <alignment horizontal="left" vertical="center"/>
    </xf>
    <xf numFmtId="0" fontId="0" fillId="0" borderId="0" xfId="0" applyAlignment="1">
      <alignment/>
    </xf>
    <xf numFmtId="3" fontId="7" fillId="0" borderId="0" xfId="0" applyNumberFormat="1" applyFont="1" applyFill="1" applyBorder="1" applyAlignment="1" applyProtection="1">
      <alignment vertical="center"/>
      <protection/>
    </xf>
    <xf numFmtId="0" fontId="30" fillId="2" borderId="8" xfId="0" applyFont="1" applyFill="1" applyBorder="1" applyAlignment="1">
      <alignment horizontal="center" vertical="center"/>
    </xf>
    <xf numFmtId="0" fontId="34" fillId="2" borderId="9" xfId="0" applyFont="1" applyFill="1" applyBorder="1" applyAlignment="1">
      <alignment horizontal="center" vertical="center"/>
    </xf>
    <xf numFmtId="0" fontId="34" fillId="2" borderId="47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34" fillId="2" borderId="30" xfId="0" applyFont="1" applyFill="1" applyBorder="1" applyAlignment="1">
      <alignment horizontal="center" vertical="center"/>
    </xf>
    <xf numFmtId="0" fontId="34" fillId="2" borderId="13" xfId="0" applyFont="1" applyFill="1" applyBorder="1" applyAlignment="1">
      <alignment horizontal="center" vertical="center"/>
    </xf>
    <xf numFmtId="0" fontId="34" fillId="2" borderId="12" xfId="0" applyFont="1" applyFill="1" applyBorder="1" applyAlignment="1">
      <alignment horizontal="center" vertical="center"/>
    </xf>
    <xf numFmtId="0" fontId="34" fillId="2" borderId="41" xfId="0" applyFont="1" applyFill="1" applyBorder="1" applyAlignment="1">
      <alignment horizontal="center" vertical="center"/>
    </xf>
    <xf numFmtId="3" fontId="2" fillId="2" borderId="21" xfId="0" applyNumberFormat="1" applyFont="1" applyFill="1" applyBorder="1" applyAlignment="1" applyProtection="1">
      <alignment horizontal="center" vertical="justify"/>
      <protection/>
    </xf>
    <xf numFmtId="0" fontId="27" fillId="2" borderId="17" xfId="0" applyFont="1" applyFill="1" applyBorder="1" applyAlignment="1">
      <alignment horizontal="center" vertical="justify"/>
    </xf>
    <xf numFmtId="0" fontId="27" fillId="2" borderId="29" xfId="0" applyFont="1" applyFill="1" applyBorder="1" applyAlignment="1">
      <alignment horizontal="center" vertical="justify"/>
    </xf>
    <xf numFmtId="0" fontId="27" fillId="2" borderId="17" xfId="0" applyFont="1" applyFill="1" applyBorder="1" applyAlignment="1">
      <alignment vertical="justify"/>
    </xf>
    <xf numFmtId="0" fontId="27" fillId="2" borderId="29" xfId="0" applyFont="1" applyFill="1" applyBorder="1" applyAlignment="1">
      <alignment vertical="justify"/>
    </xf>
    <xf numFmtId="0" fontId="0" fillId="0" borderId="30" xfId="0" applyBorder="1" applyAlignment="1">
      <alignment/>
    </xf>
    <xf numFmtId="0" fontId="30" fillId="2" borderId="10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27" fillId="0" borderId="41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čerpání příjmů 5-2005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C10\Local%20Settings\Temporary%20Internet%20Files\OLKE14\plni&#269;ka%20k%2031.3.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C10\Dokumenty\Sk&#345;&#237;&#328;\Rozpo&#269;et\N&#225;vrh%20rozpo&#269;tu%202008\plni&#269;ka%20k%2031.3.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="85" zoomScaleNormal="85" workbookViewId="0" topLeftCell="A1">
      <selection activeCell="F54" sqref="F54"/>
    </sheetView>
  </sheetViews>
  <sheetFormatPr defaultColWidth="9.140625" defaultRowHeight="12.75"/>
  <cols>
    <col min="1" max="1" width="2.421875" style="0" customWidth="1"/>
    <col min="2" max="2" width="7.140625" style="0" customWidth="1"/>
    <col min="3" max="3" width="8.00390625" style="0" customWidth="1"/>
    <col min="4" max="4" width="43.8515625" style="0" customWidth="1"/>
    <col min="5" max="7" width="11.7109375" style="0" customWidth="1"/>
    <col min="8" max="8" width="11.7109375" style="152" customWidth="1"/>
    <col min="9" max="9" width="11.7109375" style="0" customWidth="1"/>
  </cols>
  <sheetData>
    <row r="1" spans="2:9" ht="18">
      <c r="B1" s="101" t="s">
        <v>106</v>
      </c>
      <c r="C1" s="101"/>
      <c r="D1" s="101"/>
      <c r="E1" s="101"/>
      <c r="F1" s="101"/>
      <c r="G1" s="101"/>
      <c r="H1" s="210"/>
      <c r="I1" s="148"/>
    </row>
    <row r="2" spans="2:9" ht="18.75" thickBot="1">
      <c r="B2" s="289" t="s">
        <v>128</v>
      </c>
      <c r="C2" s="290"/>
      <c r="D2" s="290"/>
      <c r="E2" s="290"/>
      <c r="F2" s="1"/>
      <c r="G2" s="182"/>
      <c r="H2" s="149"/>
      <c r="I2" s="149" t="s">
        <v>35</v>
      </c>
    </row>
    <row r="3" spans="2:9" ht="12.75" customHeight="1">
      <c r="B3" s="91"/>
      <c r="C3" s="92"/>
      <c r="D3" s="94"/>
      <c r="E3" s="198" t="s">
        <v>0</v>
      </c>
      <c r="F3" s="205" t="s">
        <v>1</v>
      </c>
      <c r="G3" s="198" t="s">
        <v>2</v>
      </c>
      <c r="H3" s="211" t="s">
        <v>67</v>
      </c>
      <c r="I3" s="206" t="s">
        <v>68</v>
      </c>
    </row>
    <row r="4" spans="2:9" ht="15.75">
      <c r="B4" s="95"/>
      <c r="C4" s="97" t="s">
        <v>3</v>
      </c>
      <c r="D4" s="105"/>
      <c r="E4" s="201" t="s">
        <v>4</v>
      </c>
      <c r="F4" s="207" t="s">
        <v>4</v>
      </c>
      <c r="G4" s="201" t="s">
        <v>5</v>
      </c>
      <c r="H4" s="212" t="s">
        <v>69</v>
      </c>
      <c r="I4" s="208" t="s">
        <v>69</v>
      </c>
    </row>
    <row r="5" spans="2:9" ht="13.5" thickBot="1">
      <c r="B5" s="98"/>
      <c r="C5" s="99"/>
      <c r="D5" s="106"/>
      <c r="E5" s="204" t="s">
        <v>110</v>
      </c>
      <c r="F5" s="209" t="s">
        <v>110</v>
      </c>
      <c r="G5" s="204" t="s">
        <v>129</v>
      </c>
      <c r="H5" s="274">
        <v>100</v>
      </c>
      <c r="I5" s="275">
        <v>100</v>
      </c>
    </row>
    <row r="6" spans="1:8" ht="8.25" customHeight="1" thickBot="1">
      <c r="A6" s="2"/>
      <c r="B6" s="5"/>
      <c r="E6" s="129"/>
      <c r="F6" s="129"/>
      <c r="G6" s="129"/>
      <c r="H6" s="150"/>
    </row>
    <row r="7" spans="2:9" ht="12.75">
      <c r="B7" s="102"/>
      <c r="C7" s="103"/>
      <c r="D7" s="103"/>
      <c r="E7" s="183">
        <v>1</v>
      </c>
      <c r="F7" s="184">
        <v>2</v>
      </c>
      <c r="G7" s="183">
        <v>3</v>
      </c>
      <c r="H7" s="214">
        <v>4</v>
      </c>
      <c r="I7" s="213">
        <v>4</v>
      </c>
    </row>
    <row r="8" spans="2:9" ht="12.75">
      <c r="B8" s="4"/>
      <c r="C8" s="5"/>
      <c r="D8" s="6" t="s">
        <v>6</v>
      </c>
      <c r="E8" s="114">
        <v>18000</v>
      </c>
      <c r="F8" s="114">
        <v>18000</v>
      </c>
      <c r="G8" s="114">
        <v>16636</v>
      </c>
      <c r="H8" s="215">
        <f>G8/E8</f>
        <v>0.9242222222222222</v>
      </c>
      <c r="I8" s="216">
        <f>G8/F8</f>
        <v>0.9242222222222222</v>
      </c>
    </row>
    <row r="9" spans="2:9" ht="12.75">
      <c r="B9" s="4"/>
      <c r="C9" s="6"/>
      <c r="D9" s="5" t="s">
        <v>37</v>
      </c>
      <c r="E9" s="115">
        <v>12000</v>
      </c>
      <c r="F9" s="115">
        <v>12000</v>
      </c>
      <c r="G9" s="114">
        <v>12599</v>
      </c>
      <c r="H9" s="215">
        <f aca="true" t="shared" si="0" ref="H9:H57">G9/E9</f>
        <v>1.0499166666666666</v>
      </c>
      <c r="I9" s="216">
        <f aca="true" t="shared" si="1" ref="I9:I57">G9/F9</f>
        <v>1.0499166666666666</v>
      </c>
    </row>
    <row r="10" spans="2:9" ht="12.75">
      <c r="B10" s="4"/>
      <c r="C10" s="6"/>
      <c r="D10" s="6" t="s">
        <v>7</v>
      </c>
      <c r="E10" s="115">
        <v>7500</v>
      </c>
      <c r="F10" s="115">
        <v>7500</v>
      </c>
      <c r="G10" s="114">
        <v>4858</v>
      </c>
      <c r="H10" s="215">
        <f t="shared" si="0"/>
        <v>0.6477333333333334</v>
      </c>
      <c r="I10" s="216">
        <f t="shared" si="1"/>
        <v>0.6477333333333334</v>
      </c>
    </row>
    <row r="11" spans="2:9" ht="12.75">
      <c r="B11" s="4"/>
      <c r="C11" s="6"/>
      <c r="D11" s="6" t="s">
        <v>8</v>
      </c>
      <c r="E11" s="114">
        <v>8200</v>
      </c>
      <c r="F11" s="114">
        <v>8300</v>
      </c>
      <c r="G11" s="114">
        <v>8625</v>
      </c>
      <c r="H11" s="215">
        <f t="shared" si="0"/>
        <v>1.0518292682926829</v>
      </c>
      <c r="I11" s="216">
        <f t="shared" si="1"/>
        <v>1.0391566265060241</v>
      </c>
    </row>
    <row r="12" spans="2:9" ht="12.75">
      <c r="B12" s="4"/>
      <c r="C12" s="6"/>
      <c r="D12" s="6" t="s">
        <v>9</v>
      </c>
      <c r="E12" s="115">
        <v>1800</v>
      </c>
      <c r="F12" s="115">
        <v>1800</v>
      </c>
      <c r="G12" s="114">
        <v>1646</v>
      </c>
      <c r="H12" s="215">
        <f t="shared" si="0"/>
        <v>0.9144444444444444</v>
      </c>
      <c r="I12" s="216">
        <f t="shared" si="1"/>
        <v>0.9144444444444444</v>
      </c>
    </row>
    <row r="13" spans="2:9" ht="12.75">
      <c r="B13" s="4"/>
      <c r="C13" s="6"/>
      <c r="D13" s="6" t="s">
        <v>10</v>
      </c>
      <c r="E13" s="114">
        <v>0</v>
      </c>
      <c r="F13" s="114">
        <v>0</v>
      </c>
      <c r="G13" s="114">
        <v>1</v>
      </c>
      <c r="H13" s="215">
        <v>0</v>
      </c>
      <c r="I13" s="216">
        <v>0</v>
      </c>
    </row>
    <row r="14" spans="1:9" ht="12.75">
      <c r="A14" s="8"/>
      <c r="B14" s="9" t="s">
        <v>11</v>
      </c>
      <c r="C14" s="10" t="s">
        <v>12</v>
      </c>
      <c r="D14" s="10"/>
      <c r="E14" s="116">
        <f>SUM(E8:E13)</f>
        <v>47500</v>
      </c>
      <c r="F14" s="11">
        <f>SUM(F8:F13)</f>
        <v>47600</v>
      </c>
      <c r="G14" s="116">
        <f>SUM(G8:G13)</f>
        <v>44365</v>
      </c>
      <c r="H14" s="217">
        <f t="shared" si="0"/>
        <v>0.934</v>
      </c>
      <c r="I14" s="218">
        <f t="shared" si="1"/>
        <v>0.9320378151260504</v>
      </c>
    </row>
    <row r="15" spans="1:9" ht="12.75">
      <c r="A15" s="8"/>
      <c r="B15" s="4"/>
      <c r="C15" s="5"/>
      <c r="D15" s="6" t="s">
        <v>13</v>
      </c>
      <c r="E15" s="117">
        <v>8000</v>
      </c>
      <c r="F15" s="12">
        <v>8828</v>
      </c>
      <c r="G15" s="117">
        <v>9481</v>
      </c>
      <c r="H15" s="222">
        <f t="shared" si="0"/>
        <v>1.185125</v>
      </c>
      <c r="I15" s="216">
        <f t="shared" si="1"/>
        <v>1.0739691889442682</v>
      </c>
    </row>
    <row r="16" spans="1:9" ht="12.75">
      <c r="A16" s="8"/>
      <c r="B16" s="4"/>
      <c r="C16" s="6"/>
      <c r="D16" s="6" t="s">
        <v>7</v>
      </c>
      <c r="E16" s="114">
        <v>400</v>
      </c>
      <c r="F16" s="7">
        <v>400</v>
      </c>
      <c r="G16" s="114">
        <v>383</v>
      </c>
      <c r="H16" s="222">
        <f t="shared" si="0"/>
        <v>0.9575</v>
      </c>
      <c r="I16" s="216">
        <f t="shared" si="1"/>
        <v>0.9575</v>
      </c>
    </row>
    <row r="17" spans="1:9" ht="12.75">
      <c r="A17" s="8"/>
      <c r="B17" s="13" t="s">
        <v>14</v>
      </c>
      <c r="C17" s="14" t="s">
        <v>15</v>
      </c>
      <c r="D17" s="14"/>
      <c r="E17" s="118">
        <f>SUM(E15:E16)</f>
        <v>8400</v>
      </c>
      <c r="F17" s="15">
        <f>SUM(F15:F16)</f>
        <v>9228</v>
      </c>
      <c r="G17" s="118">
        <f>SUM(G15:G16)</f>
        <v>9864</v>
      </c>
      <c r="H17" s="217">
        <f t="shared" si="0"/>
        <v>1.1742857142857144</v>
      </c>
      <c r="I17" s="218">
        <f t="shared" si="1"/>
        <v>1.068920676202861</v>
      </c>
    </row>
    <row r="18" spans="1:9" ht="12.75">
      <c r="A18" s="8"/>
      <c r="B18" s="4"/>
      <c r="C18" s="6"/>
      <c r="D18" s="16" t="s">
        <v>7</v>
      </c>
      <c r="E18" s="155">
        <v>380</v>
      </c>
      <c r="F18" s="156">
        <v>380</v>
      </c>
      <c r="G18" s="155">
        <v>387</v>
      </c>
      <c r="H18" s="222">
        <f t="shared" si="0"/>
        <v>1.018421052631579</v>
      </c>
      <c r="I18" s="216">
        <f t="shared" si="1"/>
        <v>1.018421052631579</v>
      </c>
    </row>
    <row r="19" spans="1:9" ht="12.75">
      <c r="A19" s="17"/>
      <c r="B19" s="13" t="s">
        <v>82</v>
      </c>
      <c r="C19" s="14" t="s">
        <v>81</v>
      </c>
      <c r="D19" s="164"/>
      <c r="E19" s="118">
        <f>SUM(E18)</f>
        <v>380</v>
      </c>
      <c r="F19" s="15">
        <f>SUM(F18)</f>
        <v>380</v>
      </c>
      <c r="G19" s="118">
        <f>SUM(G18)</f>
        <v>387</v>
      </c>
      <c r="H19" s="217">
        <f t="shared" si="0"/>
        <v>1.018421052631579</v>
      </c>
      <c r="I19" s="218">
        <f t="shared" si="1"/>
        <v>1.018421052631579</v>
      </c>
    </row>
    <row r="20" spans="1:9" ht="12.75">
      <c r="A20" s="17"/>
      <c r="B20" s="266"/>
      <c r="C20" s="267"/>
      <c r="D20" s="154" t="s">
        <v>7</v>
      </c>
      <c r="E20" s="155">
        <v>280</v>
      </c>
      <c r="F20" s="156">
        <v>280</v>
      </c>
      <c r="G20" s="155">
        <v>198</v>
      </c>
      <c r="H20" s="222">
        <f t="shared" si="0"/>
        <v>0.7071428571428572</v>
      </c>
      <c r="I20" s="216">
        <f t="shared" si="1"/>
        <v>0.7071428571428572</v>
      </c>
    </row>
    <row r="21" spans="1:9" ht="13.5" thickBot="1">
      <c r="A21" s="17"/>
      <c r="B21" s="13" t="s">
        <v>52</v>
      </c>
      <c r="C21" s="14" t="s">
        <v>46</v>
      </c>
      <c r="D21" s="14"/>
      <c r="E21" s="121">
        <f>SUM(E20)</f>
        <v>280</v>
      </c>
      <c r="F21" s="26">
        <f>SUM(F20)</f>
        <v>280</v>
      </c>
      <c r="G21" s="121">
        <f>SUM(G20)</f>
        <v>198</v>
      </c>
      <c r="H21" s="217">
        <f t="shared" si="0"/>
        <v>0.7071428571428572</v>
      </c>
      <c r="I21" s="218">
        <f t="shared" si="1"/>
        <v>0.7071428571428572</v>
      </c>
    </row>
    <row r="22" spans="1:9" ht="13.5" thickBot="1">
      <c r="A22" s="18"/>
      <c r="B22" s="107"/>
      <c r="C22" s="108" t="s">
        <v>40</v>
      </c>
      <c r="D22" s="109"/>
      <c r="E22" s="119">
        <f>E14+E17+E19+E21</f>
        <v>56560</v>
      </c>
      <c r="F22" s="119">
        <f>F14+F17+F19+F21</f>
        <v>57488</v>
      </c>
      <c r="G22" s="119">
        <f>G14+G17+G19+G21</f>
        <v>54814</v>
      </c>
      <c r="H22" s="220">
        <f t="shared" si="0"/>
        <v>0.9691301272984442</v>
      </c>
      <c r="I22" s="219">
        <f t="shared" si="1"/>
        <v>0.9534859448928472</v>
      </c>
    </row>
    <row r="23" spans="1:9" ht="12.75">
      <c r="A23" s="18"/>
      <c r="B23" s="19"/>
      <c r="C23" s="20"/>
      <c r="D23" s="21" t="s">
        <v>83</v>
      </c>
      <c r="E23" s="120">
        <v>532</v>
      </c>
      <c r="F23" s="3">
        <v>469</v>
      </c>
      <c r="G23" s="120">
        <v>498</v>
      </c>
      <c r="H23" s="222">
        <f t="shared" si="0"/>
        <v>0.9360902255639098</v>
      </c>
      <c r="I23" s="216">
        <f t="shared" si="1"/>
        <v>1.0618336886993602</v>
      </c>
    </row>
    <row r="24" spans="1:9" ht="12.75">
      <c r="A24" s="18"/>
      <c r="B24" s="19"/>
      <c r="C24" s="20"/>
      <c r="D24" s="21" t="s">
        <v>61</v>
      </c>
      <c r="E24" s="120">
        <v>0</v>
      </c>
      <c r="F24" s="3">
        <v>54</v>
      </c>
      <c r="G24" s="120">
        <v>55</v>
      </c>
      <c r="H24" s="222">
        <v>0</v>
      </c>
      <c r="I24" s="216">
        <f t="shared" si="1"/>
        <v>1.0185185185185186</v>
      </c>
    </row>
    <row r="25" spans="1:9" ht="12.75">
      <c r="A25" s="18"/>
      <c r="B25" s="13" t="s">
        <v>84</v>
      </c>
      <c r="C25" s="14" t="s">
        <v>85</v>
      </c>
      <c r="D25" s="14"/>
      <c r="E25" s="268">
        <f>SUM(E23:E24)</f>
        <v>532</v>
      </c>
      <c r="F25" s="268">
        <f>SUM(F23:F24)</f>
        <v>523</v>
      </c>
      <c r="G25" s="268">
        <f>SUM(G23:G24)</f>
        <v>553</v>
      </c>
      <c r="H25" s="217">
        <f t="shared" si="0"/>
        <v>1.0394736842105263</v>
      </c>
      <c r="I25" s="218">
        <f t="shared" si="1"/>
        <v>1.05736137667304</v>
      </c>
    </row>
    <row r="26" spans="2:9" ht="12.75">
      <c r="B26" s="22"/>
      <c r="C26" s="23"/>
      <c r="D26" s="21" t="s">
        <v>54</v>
      </c>
      <c r="E26" s="120">
        <v>0</v>
      </c>
      <c r="F26" s="3">
        <v>0</v>
      </c>
      <c r="G26" s="120">
        <v>23</v>
      </c>
      <c r="H26" s="222">
        <v>0</v>
      </c>
      <c r="I26" s="216">
        <v>0</v>
      </c>
    </row>
    <row r="27" spans="2:9" ht="12.75">
      <c r="B27" s="22"/>
      <c r="C27" s="23"/>
      <c r="D27" s="21" t="s">
        <v>53</v>
      </c>
      <c r="E27" s="120">
        <v>7065</v>
      </c>
      <c r="F27" s="3">
        <v>5292</v>
      </c>
      <c r="G27" s="120">
        <v>4310</v>
      </c>
      <c r="H27" s="222">
        <f t="shared" si="0"/>
        <v>0.6100495399858458</v>
      </c>
      <c r="I27" s="216">
        <f t="shared" si="1"/>
        <v>0.8144368858654573</v>
      </c>
    </row>
    <row r="28" spans="2:9" ht="12.75">
      <c r="B28" s="13" t="s">
        <v>86</v>
      </c>
      <c r="C28" s="14" t="s">
        <v>87</v>
      </c>
      <c r="D28" s="14"/>
      <c r="E28" s="118">
        <f>SUM(E26:E27)</f>
        <v>7065</v>
      </c>
      <c r="F28" s="15">
        <f>SUM(F26:F27)</f>
        <v>5292</v>
      </c>
      <c r="G28" s="118">
        <f>SUM(G26:G27)</f>
        <v>4333</v>
      </c>
      <c r="H28" s="217">
        <f t="shared" si="0"/>
        <v>0.6133050247699929</v>
      </c>
      <c r="I28" s="218">
        <f t="shared" si="1"/>
        <v>0.8187830687830688</v>
      </c>
    </row>
    <row r="29" spans="1:9" ht="12.75">
      <c r="A29" s="18"/>
      <c r="B29" s="24" t="s">
        <v>14</v>
      </c>
      <c r="C29" s="25" t="s">
        <v>15</v>
      </c>
      <c r="D29" s="25"/>
      <c r="E29" s="121">
        <v>1800</v>
      </c>
      <c r="F29" s="26">
        <v>1965</v>
      </c>
      <c r="G29" s="121">
        <v>3779</v>
      </c>
      <c r="H29" s="221">
        <f t="shared" si="0"/>
        <v>2.0994444444444444</v>
      </c>
      <c r="I29" s="223">
        <f t="shared" si="1"/>
        <v>1.9231552162849872</v>
      </c>
    </row>
    <row r="30" spans="1:9" ht="12.75">
      <c r="A30" s="18"/>
      <c r="B30" s="27"/>
      <c r="C30" s="28"/>
      <c r="D30" s="29" t="s">
        <v>88</v>
      </c>
      <c r="E30" s="122">
        <v>1000</v>
      </c>
      <c r="F30" s="30">
        <v>1000</v>
      </c>
      <c r="G30" s="122">
        <v>946</v>
      </c>
      <c r="H30" s="222">
        <f t="shared" si="0"/>
        <v>0.946</v>
      </c>
      <c r="I30" s="216">
        <f t="shared" si="1"/>
        <v>0.946</v>
      </c>
    </row>
    <row r="31" spans="1:9" ht="12.75">
      <c r="A31" s="18"/>
      <c r="B31" s="22"/>
      <c r="C31" s="23"/>
      <c r="D31" s="21" t="s">
        <v>89</v>
      </c>
      <c r="E31" s="120">
        <v>0</v>
      </c>
      <c r="F31" s="3">
        <v>0</v>
      </c>
      <c r="G31" s="120">
        <v>37</v>
      </c>
      <c r="H31" s="222">
        <v>0</v>
      </c>
      <c r="I31" s="216">
        <v>0</v>
      </c>
    </row>
    <row r="32" spans="1:9" ht="12.75">
      <c r="A32" s="18"/>
      <c r="B32" s="13" t="s">
        <v>47</v>
      </c>
      <c r="C32" s="14" t="s">
        <v>48</v>
      </c>
      <c r="D32" s="14"/>
      <c r="E32" s="118">
        <f>SUM(E30:E31)</f>
        <v>1000</v>
      </c>
      <c r="F32" s="15">
        <f>SUM(F30:F31)</f>
        <v>1000</v>
      </c>
      <c r="G32" s="118">
        <f>SUM(G30:G31)</f>
        <v>983</v>
      </c>
      <c r="H32" s="217">
        <f t="shared" si="0"/>
        <v>0.983</v>
      </c>
      <c r="I32" s="218">
        <f t="shared" si="1"/>
        <v>0.983</v>
      </c>
    </row>
    <row r="33" spans="2:9" ht="12.75">
      <c r="B33" s="13" t="s">
        <v>52</v>
      </c>
      <c r="C33" s="14" t="s">
        <v>46</v>
      </c>
      <c r="D33" s="14"/>
      <c r="E33" s="123">
        <v>580</v>
      </c>
      <c r="F33" s="31">
        <v>580</v>
      </c>
      <c r="G33" s="123">
        <v>593</v>
      </c>
      <c r="H33" s="221">
        <f t="shared" si="0"/>
        <v>1.0224137931034483</v>
      </c>
      <c r="I33" s="223">
        <f t="shared" si="1"/>
        <v>1.0224137931034483</v>
      </c>
    </row>
    <row r="34" spans="2:9" ht="12.75">
      <c r="B34" s="153"/>
      <c r="C34" s="154"/>
      <c r="D34" s="154" t="s">
        <v>18</v>
      </c>
      <c r="E34" s="157">
        <v>7356</v>
      </c>
      <c r="F34" s="158">
        <v>8658</v>
      </c>
      <c r="G34" s="157">
        <v>6787</v>
      </c>
      <c r="H34" s="222">
        <f t="shared" si="0"/>
        <v>0.9226481783578031</v>
      </c>
      <c r="I34" s="216">
        <f t="shared" si="1"/>
        <v>0.7838992838992839</v>
      </c>
    </row>
    <row r="35" spans="2:9" ht="12.75">
      <c r="B35" s="13" t="s">
        <v>11</v>
      </c>
      <c r="C35" s="14" t="s">
        <v>12</v>
      </c>
      <c r="D35" s="14"/>
      <c r="E35" s="118">
        <f>SUM(E34:E34)</f>
        <v>7356</v>
      </c>
      <c r="F35" s="15">
        <f>SUM(F34:F34)</f>
        <v>8658</v>
      </c>
      <c r="G35" s="118">
        <f>SUM(G34:G34)</f>
        <v>6787</v>
      </c>
      <c r="H35" s="217">
        <f t="shared" si="0"/>
        <v>0.9226481783578031</v>
      </c>
      <c r="I35" s="218">
        <f t="shared" si="1"/>
        <v>0.7838992838992839</v>
      </c>
    </row>
    <row r="36" spans="2:9" ht="12.75">
      <c r="B36" s="13" t="s">
        <v>16</v>
      </c>
      <c r="C36" s="14" t="s">
        <v>38</v>
      </c>
      <c r="D36" s="14"/>
      <c r="E36" s="118">
        <v>0</v>
      </c>
      <c r="F36" s="15">
        <v>9</v>
      </c>
      <c r="G36" s="118">
        <v>10</v>
      </c>
      <c r="H36" s="221">
        <v>0</v>
      </c>
      <c r="I36" s="218">
        <f t="shared" si="1"/>
        <v>1.1111111111111112</v>
      </c>
    </row>
    <row r="37" spans="2:9" ht="12.75">
      <c r="B37" s="33" t="s">
        <v>111</v>
      </c>
      <c r="C37" s="34" t="s">
        <v>112</v>
      </c>
      <c r="D37" s="175"/>
      <c r="E37" s="118">
        <v>0</v>
      </c>
      <c r="F37" s="15">
        <v>0</v>
      </c>
      <c r="G37" s="118">
        <v>0</v>
      </c>
      <c r="H37" s="221">
        <v>0</v>
      </c>
      <c r="I37" s="223">
        <v>0</v>
      </c>
    </row>
    <row r="38" spans="1:9" ht="12.75">
      <c r="A38" s="18"/>
      <c r="B38" s="13" t="s">
        <v>90</v>
      </c>
      <c r="C38" s="14" t="s">
        <v>91</v>
      </c>
      <c r="D38" s="14"/>
      <c r="E38" s="118">
        <v>100</v>
      </c>
      <c r="F38" s="15">
        <v>100</v>
      </c>
      <c r="G38" s="118">
        <v>60</v>
      </c>
      <c r="H38" s="217">
        <f t="shared" si="0"/>
        <v>0.6</v>
      </c>
      <c r="I38" s="218">
        <f t="shared" si="1"/>
        <v>0.6</v>
      </c>
    </row>
    <row r="39" spans="1:9" ht="13.5" thickBot="1">
      <c r="A39" s="18"/>
      <c r="B39" s="170" t="s">
        <v>51</v>
      </c>
      <c r="C39" s="171" t="s">
        <v>49</v>
      </c>
      <c r="D39" s="172"/>
      <c r="E39" s="121">
        <v>8600</v>
      </c>
      <c r="F39" s="26">
        <v>8650</v>
      </c>
      <c r="G39" s="121">
        <v>10788</v>
      </c>
      <c r="H39" s="217">
        <f t="shared" si="0"/>
        <v>1.2544186046511627</v>
      </c>
      <c r="I39" s="218">
        <f t="shared" si="1"/>
        <v>1.2471676300578034</v>
      </c>
    </row>
    <row r="40" spans="1:9" ht="13.5" thickBot="1">
      <c r="A40" s="18"/>
      <c r="B40" s="110"/>
      <c r="C40" s="111" t="s">
        <v>41</v>
      </c>
      <c r="D40" s="112"/>
      <c r="E40" s="124">
        <f>E25+E28+E29+E32+E33+E35+E36+E37+E38+E39</f>
        <v>27033</v>
      </c>
      <c r="F40" s="124">
        <f>F25+F28+F29+F32+F33+F35+F36+F37+F38+F39</f>
        <v>26777</v>
      </c>
      <c r="G40" s="124">
        <f>G25+G28+G29+G32+G33+G35+G36+G38+G39</f>
        <v>27886</v>
      </c>
      <c r="H40" s="220">
        <f t="shared" si="0"/>
        <v>1.0315540265601302</v>
      </c>
      <c r="I40" s="219">
        <f t="shared" si="1"/>
        <v>1.0414161407177802</v>
      </c>
    </row>
    <row r="41" spans="1:9" ht="12.75">
      <c r="A41" s="18"/>
      <c r="B41" s="35"/>
      <c r="C41" s="23"/>
      <c r="D41" s="36" t="s">
        <v>55</v>
      </c>
      <c r="E41" s="125">
        <v>54000</v>
      </c>
      <c r="F41" s="37">
        <v>54000</v>
      </c>
      <c r="G41" s="126">
        <v>58757</v>
      </c>
      <c r="H41" s="222">
        <f t="shared" si="0"/>
        <v>1.0880925925925926</v>
      </c>
      <c r="I41" s="216">
        <f t="shared" si="1"/>
        <v>1.0880925925925926</v>
      </c>
    </row>
    <row r="42" spans="1:9" ht="12.75">
      <c r="A42" s="38"/>
      <c r="B42" s="22"/>
      <c r="C42" s="23"/>
      <c r="D42" s="36" t="s">
        <v>56</v>
      </c>
      <c r="E42" s="126">
        <v>1000</v>
      </c>
      <c r="F42" s="39">
        <v>1000</v>
      </c>
      <c r="G42" s="126">
        <v>100</v>
      </c>
      <c r="H42" s="222">
        <f t="shared" si="0"/>
        <v>0.1</v>
      </c>
      <c r="I42" s="216">
        <f t="shared" si="1"/>
        <v>0.1</v>
      </c>
    </row>
    <row r="43" spans="1:9" ht="12.75">
      <c r="A43" s="18"/>
      <c r="B43" s="13" t="s">
        <v>47</v>
      </c>
      <c r="C43" s="14" t="s">
        <v>48</v>
      </c>
      <c r="D43" s="14"/>
      <c r="E43" s="118">
        <f>SUM(E41:E42)</f>
        <v>55000</v>
      </c>
      <c r="F43" s="15">
        <f>SUM(F41:F42)</f>
        <v>55000</v>
      </c>
      <c r="G43" s="118">
        <f>SUM(G41:G42)</f>
        <v>58857</v>
      </c>
      <c r="H43" s="217">
        <f t="shared" si="0"/>
        <v>1.0701272727272728</v>
      </c>
      <c r="I43" s="218">
        <f t="shared" si="1"/>
        <v>1.0701272727272728</v>
      </c>
    </row>
    <row r="44" spans="1:9" ht="12.75">
      <c r="A44" s="18"/>
      <c r="B44" s="22"/>
      <c r="C44" s="23"/>
      <c r="D44" s="36" t="s">
        <v>132</v>
      </c>
      <c r="E44" s="126">
        <v>0</v>
      </c>
      <c r="F44" s="39">
        <v>400</v>
      </c>
      <c r="G44" s="130">
        <v>400</v>
      </c>
      <c r="H44" s="222">
        <v>0</v>
      </c>
      <c r="I44" s="216">
        <f t="shared" si="1"/>
        <v>1</v>
      </c>
    </row>
    <row r="45" spans="2:9" ht="12.75">
      <c r="B45" s="24" t="s">
        <v>11</v>
      </c>
      <c r="C45" s="25" t="s">
        <v>12</v>
      </c>
      <c r="D45" s="25"/>
      <c r="E45" s="121">
        <v>0</v>
      </c>
      <c r="F45" s="11">
        <v>400</v>
      </c>
      <c r="G45" s="121">
        <f>SUM(G44)</f>
        <v>400</v>
      </c>
      <c r="H45" s="217">
        <v>0</v>
      </c>
      <c r="I45" s="218">
        <f t="shared" si="1"/>
        <v>1</v>
      </c>
    </row>
    <row r="46" spans="2:9" ht="12.75">
      <c r="B46" s="40"/>
      <c r="C46" s="41"/>
      <c r="D46" s="42" t="s">
        <v>57</v>
      </c>
      <c r="E46" s="127">
        <v>0</v>
      </c>
      <c r="F46" s="43">
        <v>0</v>
      </c>
      <c r="G46" s="127">
        <v>0</v>
      </c>
      <c r="H46" s="222">
        <v>0</v>
      </c>
      <c r="I46" s="216">
        <v>0</v>
      </c>
    </row>
    <row r="47" spans="2:9" ht="12.75">
      <c r="B47" s="24" t="s">
        <v>14</v>
      </c>
      <c r="C47" s="25" t="s">
        <v>15</v>
      </c>
      <c r="D47" s="25"/>
      <c r="E47" s="121">
        <f>SUM(E46)</f>
        <v>0</v>
      </c>
      <c r="F47" s="26">
        <f>SUM(F46)</f>
        <v>0</v>
      </c>
      <c r="G47" s="121">
        <f>SUM(G46)</f>
        <v>0</v>
      </c>
      <c r="H47" s="217">
        <v>0</v>
      </c>
      <c r="I47" s="218">
        <v>0</v>
      </c>
    </row>
    <row r="48" spans="2:9" ht="12.75">
      <c r="B48" s="224"/>
      <c r="C48" s="225"/>
      <c r="D48" s="42" t="s">
        <v>57</v>
      </c>
      <c r="E48" s="157">
        <v>25000</v>
      </c>
      <c r="F48" s="158">
        <v>25000</v>
      </c>
      <c r="G48" s="157">
        <v>31946</v>
      </c>
      <c r="H48" s="222">
        <f t="shared" si="0"/>
        <v>1.27784</v>
      </c>
      <c r="I48" s="216">
        <f t="shared" si="1"/>
        <v>1.27784</v>
      </c>
    </row>
    <row r="49" spans="2:9" ht="13.5" customHeight="1" thickBot="1">
      <c r="B49" s="176" t="s">
        <v>51</v>
      </c>
      <c r="C49" s="177" t="s">
        <v>49</v>
      </c>
      <c r="D49" s="226"/>
      <c r="E49" s="178">
        <f>SUM(E48)</f>
        <v>25000</v>
      </c>
      <c r="F49" s="179">
        <f>SUM(F48)</f>
        <v>25000</v>
      </c>
      <c r="G49" s="178">
        <f>SUM(G48)</f>
        <v>31946</v>
      </c>
      <c r="H49" s="217">
        <f t="shared" si="0"/>
        <v>1.27784</v>
      </c>
      <c r="I49" s="218">
        <f t="shared" si="1"/>
        <v>1.27784</v>
      </c>
    </row>
    <row r="50" spans="2:9" ht="13.5" thickBot="1">
      <c r="B50" s="110"/>
      <c r="C50" s="111" t="s">
        <v>42</v>
      </c>
      <c r="D50" s="112"/>
      <c r="E50" s="124">
        <f>E43+E45+E47+E49</f>
        <v>80000</v>
      </c>
      <c r="F50" s="124">
        <f>F43+F45+F47+F49</f>
        <v>80400</v>
      </c>
      <c r="G50" s="124">
        <f>G43+G45+G47+G49</f>
        <v>91203</v>
      </c>
      <c r="H50" s="220">
        <f t="shared" si="0"/>
        <v>1.1400375</v>
      </c>
      <c r="I50" s="219">
        <f t="shared" si="1"/>
        <v>1.1343656716417911</v>
      </c>
    </row>
    <row r="51" spans="2:9" ht="13.5" thickBot="1">
      <c r="B51" s="44" t="s">
        <v>17</v>
      </c>
      <c r="C51" s="45"/>
      <c r="D51" s="45"/>
      <c r="E51" s="145">
        <f>E22+E40+E50</f>
        <v>163593</v>
      </c>
      <c r="F51" s="46">
        <f>F22+F40+F50</f>
        <v>164665</v>
      </c>
      <c r="G51" s="145">
        <f>G22+G40+G50</f>
        <v>173903</v>
      </c>
      <c r="H51" s="227">
        <f t="shared" si="0"/>
        <v>1.0630222564535157</v>
      </c>
      <c r="I51" s="228">
        <f t="shared" si="1"/>
        <v>1.0561017824067045</v>
      </c>
    </row>
    <row r="52" spans="1:9" ht="13.5" thickBot="1">
      <c r="A52" s="18"/>
      <c r="B52" s="110"/>
      <c r="C52" s="111" t="s">
        <v>43</v>
      </c>
      <c r="D52" s="113"/>
      <c r="E52" s="128">
        <v>44000</v>
      </c>
      <c r="F52" s="111">
        <v>40000</v>
      </c>
      <c r="G52" s="124">
        <v>40000</v>
      </c>
      <c r="H52" s="220">
        <f t="shared" si="0"/>
        <v>0.9090909090909091</v>
      </c>
      <c r="I52" s="219">
        <f t="shared" si="1"/>
        <v>1</v>
      </c>
    </row>
    <row r="53" spans="1:9" ht="13.5" thickBot="1">
      <c r="A53" s="18"/>
      <c r="B53" s="110"/>
      <c r="C53" s="111" t="s">
        <v>44</v>
      </c>
      <c r="D53" s="113"/>
      <c r="E53" s="128">
        <v>10000</v>
      </c>
      <c r="F53" s="111">
        <v>18224</v>
      </c>
      <c r="G53" s="124">
        <v>18224</v>
      </c>
      <c r="H53" s="220">
        <f t="shared" si="0"/>
        <v>1.8224</v>
      </c>
      <c r="I53" s="219">
        <f t="shared" si="1"/>
        <v>1</v>
      </c>
    </row>
    <row r="54" spans="2:9" ht="13.5" customHeight="1" thickBot="1">
      <c r="B54" s="110"/>
      <c r="C54" s="111" t="s">
        <v>45</v>
      </c>
      <c r="D54" s="112"/>
      <c r="E54" s="124">
        <v>125849</v>
      </c>
      <c r="F54" s="111">
        <v>233145</v>
      </c>
      <c r="G54" s="124">
        <v>230340</v>
      </c>
      <c r="H54" s="220">
        <f t="shared" si="0"/>
        <v>1.8302886792902606</v>
      </c>
      <c r="I54" s="219">
        <f t="shared" si="1"/>
        <v>0.9879688605803255</v>
      </c>
    </row>
    <row r="55" spans="2:9" ht="13.5" thickBot="1">
      <c r="B55" s="49" t="s">
        <v>19</v>
      </c>
      <c r="C55" s="50"/>
      <c r="D55" s="50"/>
      <c r="E55" s="145">
        <f>E51+E52+E53+E54</f>
        <v>343442</v>
      </c>
      <c r="F55" s="145">
        <f>F51+F52+F53+F54</f>
        <v>456034</v>
      </c>
      <c r="G55" s="51">
        <f>G51+G52+G53+G54</f>
        <v>462467</v>
      </c>
      <c r="H55" s="227">
        <f t="shared" si="0"/>
        <v>1.346565067755254</v>
      </c>
      <c r="I55" s="228">
        <f t="shared" si="1"/>
        <v>1.0141064043470442</v>
      </c>
    </row>
    <row r="56" spans="2:9" ht="13.5" thickBot="1">
      <c r="B56" s="110"/>
      <c r="C56" s="111" t="s">
        <v>58</v>
      </c>
      <c r="D56" s="112"/>
      <c r="E56" s="124">
        <v>73154</v>
      </c>
      <c r="F56" s="111">
        <v>73602</v>
      </c>
      <c r="G56" s="124">
        <v>42919</v>
      </c>
      <c r="H56" s="220">
        <f t="shared" si="0"/>
        <v>0.5866938239877518</v>
      </c>
      <c r="I56" s="219">
        <f t="shared" si="1"/>
        <v>0.5831227412298579</v>
      </c>
    </row>
    <row r="57" spans="2:9" ht="13.5" thickBot="1">
      <c r="B57" s="49" t="s">
        <v>20</v>
      </c>
      <c r="C57" s="50"/>
      <c r="D57" s="50"/>
      <c r="E57" s="145">
        <f>SUM(E55:E56)</f>
        <v>416596</v>
      </c>
      <c r="F57" s="145">
        <f>SUM(F55:F56)</f>
        <v>529636</v>
      </c>
      <c r="G57" s="51">
        <f>SUM(G55:G56)</f>
        <v>505386</v>
      </c>
      <c r="H57" s="227">
        <f t="shared" si="0"/>
        <v>1.2131321472121672</v>
      </c>
      <c r="I57" s="228">
        <f t="shared" si="1"/>
        <v>0.9542138374279694</v>
      </c>
    </row>
    <row r="58" spans="1:9" ht="12.75">
      <c r="A58" s="8"/>
      <c r="B58" s="52"/>
      <c r="C58" s="53"/>
      <c r="D58" s="53"/>
      <c r="E58" s="52"/>
      <c r="F58" s="52"/>
      <c r="G58" s="52"/>
      <c r="H58" s="151"/>
      <c r="I58" s="8"/>
    </row>
  </sheetData>
  <mergeCells count="1">
    <mergeCell ref="B2:E2"/>
  </mergeCells>
  <printOptions/>
  <pageMargins left="0.4" right="0.17" top="0.63" bottom="1" header="0.36" footer="0.49212598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34">
      <selection activeCell="G39" sqref="G39"/>
    </sheetView>
  </sheetViews>
  <sheetFormatPr defaultColWidth="9.140625" defaultRowHeight="12.75"/>
  <cols>
    <col min="1" max="1" width="1.8515625" style="0" customWidth="1"/>
    <col min="2" max="2" width="5.8515625" style="0" customWidth="1"/>
    <col min="3" max="3" width="4.28125" style="0" customWidth="1"/>
    <col min="4" max="4" width="43.421875" style="0" customWidth="1"/>
    <col min="5" max="9" width="11.7109375" style="0" customWidth="1"/>
  </cols>
  <sheetData>
    <row r="1" spans="2:9" ht="18">
      <c r="B1" s="101" t="s">
        <v>104</v>
      </c>
      <c r="C1" s="101"/>
      <c r="D1" s="101"/>
      <c r="E1" s="101"/>
      <c r="F1" s="101"/>
      <c r="G1" s="101"/>
      <c r="H1" s="210"/>
      <c r="I1" s="235"/>
    </row>
    <row r="2" spans="1:9" ht="18.75" thickBot="1">
      <c r="A2" s="90"/>
      <c r="B2" s="289" t="s">
        <v>130</v>
      </c>
      <c r="C2" s="290"/>
      <c r="D2" s="290"/>
      <c r="E2" s="290"/>
      <c r="F2" s="1"/>
      <c r="G2" s="82"/>
      <c r="H2" s="89"/>
      <c r="I2" s="89" t="s">
        <v>36</v>
      </c>
    </row>
    <row r="3" spans="2:9" ht="12.75">
      <c r="B3" s="91"/>
      <c r="C3" s="92"/>
      <c r="D3" s="93"/>
      <c r="E3" s="197" t="s">
        <v>0</v>
      </c>
      <c r="F3" s="198" t="s">
        <v>1</v>
      </c>
      <c r="G3" s="198" t="s">
        <v>2</v>
      </c>
      <c r="H3" s="198" t="s">
        <v>67</v>
      </c>
      <c r="I3" s="199" t="s">
        <v>68</v>
      </c>
    </row>
    <row r="4" spans="2:9" ht="15.75">
      <c r="B4" s="95"/>
      <c r="C4" s="96"/>
      <c r="D4" s="97" t="s">
        <v>21</v>
      </c>
      <c r="E4" s="200" t="s">
        <v>4</v>
      </c>
      <c r="F4" s="201" t="s">
        <v>4</v>
      </c>
      <c r="G4" s="201" t="s">
        <v>5</v>
      </c>
      <c r="H4" s="201" t="s">
        <v>69</v>
      </c>
      <c r="I4" s="202" t="s">
        <v>69</v>
      </c>
    </row>
    <row r="5" spans="2:9" ht="13.5" thickBot="1">
      <c r="B5" s="98"/>
      <c r="C5" s="99"/>
      <c r="D5" s="100"/>
      <c r="E5" s="203" t="s">
        <v>110</v>
      </c>
      <c r="F5" s="204" t="s">
        <v>110</v>
      </c>
      <c r="G5" s="204" t="s">
        <v>131</v>
      </c>
      <c r="H5" s="276">
        <v>100</v>
      </c>
      <c r="I5" s="277">
        <v>100</v>
      </c>
    </row>
    <row r="6" spans="4:8" ht="8.25" customHeight="1" thickBot="1">
      <c r="D6" s="2"/>
      <c r="E6" s="55"/>
      <c r="F6" s="55"/>
      <c r="G6" s="55"/>
      <c r="H6" s="55"/>
    </row>
    <row r="7" spans="2:9" ht="12.75">
      <c r="B7" s="168" t="s">
        <v>22</v>
      </c>
      <c r="C7" s="92"/>
      <c r="D7" s="92"/>
      <c r="E7" s="185">
        <v>1</v>
      </c>
      <c r="F7" s="185">
        <v>2</v>
      </c>
      <c r="G7" s="183">
        <v>3</v>
      </c>
      <c r="H7" s="183">
        <v>4</v>
      </c>
      <c r="I7" s="186">
        <v>5</v>
      </c>
    </row>
    <row r="8" spans="2:9" ht="12.75" customHeight="1">
      <c r="B8" s="27"/>
      <c r="C8" s="28"/>
      <c r="D8" s="28" t="s">
        <v>83</v>
      </c>
      <c r="E8" s="131">
        <v>9902</v>
      </c>
      <c r="F8" s="131">
        <v>10144</v>
      </c>
      <c r="G8" s="56">
        <v>9329</v>
      </c>
      <c r="H8" s="229">
        <f>G8/E8</f>
        <v>0.9421329024439508</v>
      </c>
      <c r="I8" s="230">
        <f aca="true" t="shared" si="0" ref="I8:I13">G8/F8</f>
        <v>0.9196569400630915</v>
      </c>
    </row>
    <row r="9" spans="2:9" ht="12.75">
      <c r="B9" s="32"/>
      <c r="C9" s="2"/>
      <c r="D9" s="2" t="s">
        <v>92</v>
      </c>
      <c r="E9" s="125">
        <v>7850</v>
      </c>
      <c r="F9" s="125">
        <v>10262</v>
      </c>
      <c r="G9" s="37">
        <v>10262</v>
      </c>
      <c r="H9" s="231">
        <f>G9/E9</f>
        <v>1.3072611464968154</v>
      </c>
      <c r="I9" s="232">
        <f t="shared" si="0"/>
        <v>1</v>
      </c>
    </row>
    <row r="10" spans="2:9" ht="12.75">
      <c r="B10" s="32"/>
      <c r="C10" s="2"/>
      <c r="D10" s="47" t="s">
        <v>60</v>
      </c>
      <c r="E10" s="125">
        <v>29260</v>
      </c>
      <c r="F10" s="125">
        <v>34038</v>
      </c>
      <c r="G10" s="37">
        <v>34039</v>
      </c>
      <c r="H10" s="231">
        <f>G10/E10</f>
        <v>1.1633287764866713</v>
      </c>
      <c r="I10" s="232">
        <f t="shared" si="0"/>
        <v>1.000029378929432</v>
      </c>
    </row>
    <row r="11" spans="2:9" ht="12.75">
      <c r="B11" s="32"/>
      <c r="C11" s="2"/>
      <c r="D11" s="47" t="s">
        <v>61</v>
      </c>
      <c r="E11" s="125">
        <v>3000</v>
      </c>
      <c r="F11" s="125">
        <v>3157</v>
      </c>
      <c r="G11" s="37">
        <v>3156</v>
      </c>
      <c r="H11" s="231">
        <f>G11/E11</f>
        <v>1.052</v>
      </c>
      <c r="I11" s="232">
        <f t="shared" si="0"/>
        <v>0.9996832435856826</v>
      </c>
    </row>
    <row r="12" spans="2:9" ht="12.75">
      <c r="B12" s="69" t="s">
        <v>84</v>
      </c>
      <c r="C12" s="70" t="s">
        <v>85</v>
      </c>
      <c r="D12" s="71"/>
      <c r="E12" s="132">
        <f>SUM(E8:E11)</f>
        <v>50012</v>
      </c>
      <c r="F12" s="132">
        <f>SUM(F8:F11)</f>
        <v>57601</v>
      </c>
      <c r="G12" s="61">
        <f>SUM(G8:G11)</f>
        <v>56786</v>
      </c>
      <c r="H12" s="233">
        <f>G12/E12</f>
        <v>1.1354474926017755</v>
      </c>
      <c r="I12" s="234">
        <f t="shared" si="0"/>
        <v>0.9858509400878457</v>
      </c>
    </row>
    <row r="13" spans="2:9" ht="12.75">
      <c r="B13" s="32"/>
      <c r="C13" s="2"/>
      <c r="D13" s="2" t="s">
        <v>59</v>
      </c>
      <c r="E13" s="125">
        <v>0</v>
      </c>
      <c r="F13" s="125">
        <v>59861</v>
      </c>
      <c r="G13" s="37">
        <v>56791</v>
      </c>
      <c r="H13" s="231">
        <v>0</v>
      </c>
      <c r="I13" s="232">
        <f t="shared" si="0"/>
        <v>0.9487145219759109</v>
      </c>
    </row>
    <row r="14" spans="2:9" ht="12.75">
      <c r="B14" s="32"/>
      <c r="C14" s="2"/>
      <c r="D14" s="188" t="s">
        <v>53</v>
      </c>
      <c r="E14" s="189">
        <v>5310</v>
      </c>
      <c r="F14" s="189">
        <v>3440</v>
      </c>
      <c r="G14" s="190">
        <v>3204</v>
      </c>
      <c r="H14" s="231">
        <f aca="true" t="shared" si="1" ref="H14:H19">G14/E14</f>
        <v>0.6033898305084746</v>
      </c>
      <c r="I14" s="232">
        <f aca="true" t="shared" si="2" ref="I14:I19">G14/F14</f>
        <v>0.9313953488372093</v>
      </c>
    </row>
    <row r="15" spans="2:9" ht="12.75">
      <c r="B15" s="69" t="s">
        <v>86</v>
      </c>
      <c r="C15" s="70" t="s">
        <v>87</v>
      </c>
      <c r="D15" s="71"/>
      <c r="E15" s="132">
        <f>SUM(E13:E14)</f>
        <v>5310</v>
      </c>
      <c r="F15" s="132">
        <f>SUM(F13:F14)</f>
        <v>63301</v>
      </c>
      <c r="G15" s="61">
        <f>SUM(G13:G14)</f>
        <v>59995</v>
      </c>
      <c r="H15" s="233">
        <f t="shared" si="1"/>
        <v>11.2984934086629</v>
      </c>
      <c r="I15" s="234">
        <f t="shared" si="2"/>
        <v>0.9477733369141088</v>
      </c>
    </row>
    <row r="16" spans="2:9" ht="12.75">
      <c r="B16" s="159"/>
      <c r="C16" s="160"/>
      <c r="D16" s="161" t="s">
        <v>25</v>
      </c>
      <c r="E16" s="162">
        <v>470</v>
      </c>
      <c r="F16" s="162">
        <v>480</v>
      </c>
      <c r="G16" s="163">
        <v>456</v>
      </c>
      <c r="H16" s="231">
        <f t="shared" si="1"/>
        <v>0.9702127659574468</v>
      </c>
      <c r="I16" s="232">
        <f t="shared" si="2"/>
        <v>0.95</v>
      </c>
    </row>
    <row r="17" spans="2:9" ht="12.75">
      <c r="B17" s="22"/>
      <c r="C17" s="73"/>
      <c r="D17" s="74" t="s">
        <v>65</v>
      </c>
      <c r="E17" s="137">
        <v>90990</v>
      </c>
      <c r="F17" s="137">
        <v>98309</v>
      </c>
      <c r="G17" s="72">
        <v>94967</v>
      </c>
      <c r="H17" s="231">
        <f t="shared" si="1"/>
        <v>1.0437080997911858</v>
      </c>
      <c r="I17" s="232">
        <f t="shared" si="2"/>
        <v>0.9660051470363853</v>
      </c>
    </row>
    <row r="18" spans="2:9" ht="12.75">
      <c r="B18" s="22"/>
      <c r="C18" s="73"/>
      <c r="D18" s="74" t="s">
        <v>105</v>
      </c>
      <c r="E18" s="137">
        <v>3235</v>
      </c>
      <c r="F18" s="137">
        <v>3023</v>
      </c>
      <c r="G18" s="72">
        <v>2892</v>
      </c>
      <c r="H18" s="231">
        <f t="shared" si="1"/>
        <v>0.8939721792890263</v>
      </c>
      <c r="I18" s="232">
        <f t="shared" si="2"/>
        <v>0.9566655640092623</v>
      </c>
    </row>
    <row r="19" spans="2:9" ht="12.75">
      <c r="B19" s="69" t="s">
        <v>82</v>
      </c>
      <c r="C19" s="70" t="s">
        <v>93</v>
      </c>
      <c r="D19" s="71"/>
      <c r="E19" s="132">
        <f>SUM(E16:E18)</f>
        <v>94695</v>
      </c>
      <c r="F19" s="132">
        <f>SUM(F16:F18)</f>
        <v>101812</v>
      </c>
      <c r="G19" s="61">
        <f>SUM(G16:G18)</f>
        <v>98315</v>
      </c>
      <c r="H19" s="233">
        <f t="shared" si="1"/>
        <v>1.038227995142299</v>
      </c>
      <c r="I19" s="234">
        <f t="shared" si="2"/>
        <v>0.9656523788944329</v>
      </c>
    </row>
    <row r="20" spans="2:9" ht="12.75">
      <c r="B20" s="48"/>
      <c r="C20" s="47"/>
      <c r="D20" s="47" t="s">
        <v>23</v>
      </c>
      <c r="E20" s="134">
        <v>20519</v>
      </c>
      <c r="F20" s="134">
        <v>18158</v>
      </c>
      <c r="G20" s="64">
        <v>17519</v>
      </c>
      <c r="H20" s="231">
        <f aca="true" t="shared" si="3" ref="H20:H28">G20/E20</f>
        <v>0.8537940445440811</v>
      </c>
      <c r="I20" s="232">
        <f aca="true" t="shared" si="4" ref="I20:I28">G20/F20</f>
        <v>0.9648088996585527</v>
      </c>
    </row>
    <row r="21" spans="2:9" ht="12.75">
      <c r="B21" s="48"/>
      <c r="C21" s="47"/>
      <c r="D21" s="47" t="s">
        <v>94</v>
      </c>
      <c r="E21" s="134">
        <v>58380</v>
      </c>
      <c r="F21" s="134">
        <v>65235</v>
      </c>
      <c r="G21" s="64">
        <v>65238</v>
      </c>
      <c r="H21" s="231">
        <f t="shared" si="3"/>
        <v>1.1174717368961973</v>
      </c>
      <c r="I21" s="232">
        <f t="shared" si="4"/>
        <v>1.0000459875833525</v>
      </c>
    </row>
    <row r="22" spans="2:9" ht="12.75">
      <c r="B22" s="22"/>
      <c r="C22" s="73"/>
      <c r="D22" s="74" t="s">
        <v>64</v>
      </c>
      <c r="E22" s="137">
        <v>816</v>
      </c>
      <c r="F22" s="137">
        <v>993</v>
      </c>
      <c r="G22" s="72">
        <v>701</v>
      </c>
      <c r="H22" s="231">
        <f t="shared" si="3"/>
        <v>0.8590686274509803</v>
      </c>
      <c r="I22" s="232">
        <f t="shared" si="4"/>
        <v>0.7059415911379657</v>
      </c>
    </row>
    <row r="23" spans="2:9" ht="12.75">
      <c r="B23" s="57" t="s">
        <v>14</v>
      </c>
      <c r="C23" s="58" t="s">
        <v>24</v>
      </c>
      <c r="D23" s="59"/>
      <c r="E23" s="132">
        <f>SUM(E20:E22)</f>
        <v>79715</v>
      </c>
      <c r="F23" s="132">
        <f>SUM(F20:F22)</f>
        <v>84386</v>
      </c>
      <c r="G23" s="132">
        <f>SUM(G20:G22)</f>
        <v>83458</v>
      </c>
      <c r="H23" s="233">
        <f t="shared" si="3"/>
        <v>1.0469547763908926</v>
      </c>
      <c r="I23" s="234">
        <f t="shared" si="4"/>
        <v>0.9890029151755031</v>
      </c>
    </row>
    <row r="24" spans="2:9" ht="12.75">
      <c r="B24" s="62"/>
      <c r="C24" s="65"/>
      <c r="D24" s="191" t="s">
        <v>88</v>
      </c>
      <c r="E24" s="122">
        <v>2401</v>
      </c>
      <c r="F24" s="122">
        <v>2535</v>
      </c>
      <c r="G24" s="30">
        <v>2156</v>
      </c>
      <c r="H24" s="231">
        <f t="shared" si="3"/>
        <v>0.8979591836734694</v>
      </c>
      <c r="I24" s="232">
        <f t="shared" si="4"/>
        <v>0.8504930966469428</v>
      </c>
    </row>
    <row r="25" spans="2:9" ht="12.75">
      <c r="B25" s="66"/>
      <c r="C25" s="23"/>
      <c r="D25" s="54" t="s">
        <v>89</v>
      </c>
      <c r="E25" s="120">
        <v>15940</v>
      </c>
      <c r="F25" s="120">
        <v>14351</v>
      </c>
      <c r="G25" s="3">
        <v>13613</v>
      </c>
      <c r="H25" s="231">
        <f t="shared" si="3"/>
        <v>0.8540150564617315</v>
      </c>
      <c r="I25" s="232">
        <f t="shared" si="4"/>
        <v>0.9485750121942722</v>
      </c>
    </row>
    <row r="26" spans="2:9" ht="12.75">
      <c r="B26" s="57" t="s">
        <v>47</v>
      </c>
      <c r="C26" s="58" t="s">
        <v>48</v>
      </c>
      <c r="D26" s="59"/>
      <c r="E26" s="135">
        <f>SUM(E24:E25)</f>
        <v>18341</v>
      </c>
      <c r="F26" s="132">
        <f>SUM(F24:F25)</f>
        <v>16886</v>
      </c>
      <c r="G26" s="60">
        <f>SUM(G24:G25)</f>
        <v>15769</v>
      </c>
      <c r="H26" s="233">
        <f t="shared" si="3"/>
        <v>0.8597677334932664</v>
      </c>
      <c r="I26" s="234">
        <f t="shared" si="4"/>
        <v>0.9338505270638399</v>
      </c>
    </row>
    <row r="27" spans="2:9" ht="12.75">
      <c r="B27" s="27"/>
      <c r="C27" s="28"/>
      <c r="D27" s="67" t="s">
        <v>62</v>
      </c>
      <c r="E27" s="136">
        <v>15</v>
      </c>
      <c r="F27" s="136">
        <v>15</v>
      </c>
      <c r="G27" s="68">
        <v>0</v>
      </c>
      <c r="H27" s="231">
        <f t="shared" si="3"/>
        <v>0</v>
      </c>
      <c r="I27" s="232">
        <f t="shared" si="4"/>
        <v>0</v>
      </c>
    </row>
    <row r="28" spans="2:9" ht="12.75">
      <c r="B28" s="13" t="s">
        <v>52</v>
      </c>
      <c r="C28" s="14" t="s">
        <v>46</v>
      </c>
      <c r="D28" s="14"/>
      <c r="E28" s="132">
        <f>SUM(E27:E27)</f>
        <v>15</v>
      </c>
      <c r="F28" s="132">
        <f>SUM(F27:F27)</f>
        <v>15</v>
      </c>
      <c r="G28" s="195">
        <f>SUM(G27:G27)</f>
        <v>0</v>
      </c>
      <c r="H28" s="233">
        <f t="shared" si="3"/>
        <v>0</v>
      </c>
      <c r="I28" s="234">
        <f t="shared" si="4"/>
        <v>0</v>
      </c>
    </row>
    <row r="29" spans="2:9" ht="12.75">
      <c r="B29" s="22"/>
      <c r="C29" s="2"/>
      <c r="D29" s="47" t="s">
        <v>34</v>
      </c>
      <c r="E29" s="134">
        <v>3600</v>
      </c>
      <c r="F29" s="134">
        <v>4310</v>
      </c>
      <c r="G29" s="64">
        <v>2331</v>
      </c>
      <c r="H29" s="231">
        <f>G29/E29</f>
        <v>0.6475</v>
      </c>
      <c r="I29" s="232">
        <f aca="true" t="shared" si="5" ref="I29:I34">G29/F29</f>
        <v>0.5408352668213458</v>
      </c>
    </row>
    <row r="30" spans="2:9" ht="12.75">
      <c r="B30" s="146"/>
      <c r="C30" s="147"/>
      <c r="D30" s="86" t="s">
        <v>26</v>
      </c>
      <c r="E30" s="140">
        <v>0</v>
      </c>
      <c r="F30" s="140">
        <v>387</v>
      </c>
      <c r="G30" s="88">
        <v>387</v>
      </c>
      <c r="H30" s="264">
        <v>0</v>
      </c>
      <c r="I30" s="247">
        <f t="shared" si="5"/>
        <v>1</v>
      </c>
    </row>
    <row r="31" spans="2:9" ht="12.75">
      <c r="B31" s="57" t="s">
        <v>11</v>
      </c>
      <c r="C31" s="58" t="s">
        <v>12</v>
      </c>
      <c r="D31" s="59"/>
      <c r="E31" s="135">
        <f>E29</f>
        <v>3600</v>
      </c>
      <c r="F31" s="135">
        <f>F29</f>
        <v>4310</v>
      </c>
      <c r="G31" s="135">
        <f>G29</f>
        <v>2331</v>
      </c>
      <c r="H31" s="233">
        <f>G31/E31</f>
        <v>0.6475</v>
      </c>
      <c r="I31" s="234">
        <f t="shared" si="5"/>
        <v>0.5408352668213458</v>
      </c>
    </row>
    <row r="32" spans="2:9" ht="12.75">
      <c r="B32" s="27"/>
      <c r="C32" s="28"/>
      <c r="D32" s="28" t="s">
        <v>27</v>
      </c>
      <c r="E32" s="133">
        <v>0</v>
      </c>
      <c r="F32" s="133">
        <v>5836</v>
      </c>
      <c r="G32" s="63">
        <v>5830</v>
      </c>
      <c r="H32" s="263">
        <v>0</v>
      </c>
      <c r="I32" s="232">
        <f t="shared" si="5"/>
        <v>0.9989718985606579</v>
      </c>
    </row>
    <row r="33" spans="2:9" ht="12.75">
      <c r="B33" s="69" t="s">
        <v>16</v>
      </c>
      <c r="C33" s="70" t="s">
        <v>28</v>
      </c>
      <c r="D33" s="71"/>
      <c r="E33" s="132">
        <f>SUM(E32:E32)</f>
        <v>0</v>
      </c>
      <c r="F33" s="132">
        <f>SUM(F32:F32)</f>
        <v>5836</v>
      </c>
      <c r="G33" s="61">
        <f>SUM(G32:G32)</f>
        <v>5830</v>
      </c>
      <c r="H33" s="265">
        <f>SUM(H32)</f>
        <v>0</v>
      </c>
      <c r="I33" s="234">
        <f t="shared" si="5"/>
        <v>0.9989718985606579</v>
      </c>
    </row>
    <row r="34" spans="2:9" ht="12.75">
      <c r="B34" s="196"/>
      <c r="C34" s="73"/>
      <c r="D34" s="74" t="s">
        <v>63</v>
      </c>
      <c r="E34" s="137">
        <v>3699</v>
      </c>
      <c r="F34" s="137">
        <v>5048</v>
      </c>
      <c r="G34" s="72">
        <v>3594</v>
      </c>
      <c r="H34" s="231">
        <f aca="true" t="shared" si="6" ref="H34:H42">G34/E34</f>
        <v>0.9716139497161395</v>
      </c>
      <c r="I34" s="232">
        <f t="shared" si="5"/>
        <v>0.7119651347068146</v>
      </c>
    </row>
    <row r="35" spans="2:9" ht="13.5" customHeight="1">
      <c r="B35" s="69" t="s">
        <v>111</v>
      </c>
      <c r="C35" s="70" t="s">
        <v>112</v>
      </c>
      <c r="D35" s="71"/>
      <c r="E35" s="132">
        <f>SUM(E34:E34)</f>
        <v>3699</v>
      </c>
      <c r="F35" s="132">
        <f>SUM(F34:F34)</f>
        <v>5048</v>
      </c>
      <c r="G35" s="61">
        <f>SUM(G34:G34)</f>
        <v>3594</v>
      </c>
      <c r="H35" s="233">
        <f t="shared" si="6"/>
        <v>0.9716139497161395</v>
      </c>
      <c r="I35" s="234">
        <f>G35/F35</f>
        <v>0.7119651347068146</v>
      </c>
    </row>
    <row r="36" spans="2:9" ht="12.75">
      <c r="B36" s="159"/>
      <c r="C36" s="160"/>
      <c r="D36" s="161" t="s">
        <v>29</v>
      </c>
      <c r="E36" s="162">
        <v>835</v>
      </c>
      <c r="F36" s="162">
        <v>572</v>
      </c>
      <c r="G36" s="163">
        <v>446</v>
      </c>
      <c r="H36" s="231">
        <f t="shared" si="6"/>
        <v>0.5341317365269461</v>
      </c>
      <c r="I36" s="232">
        <f aca="true" t="shared" si="7" ref="I36:I42">G36/F36</f>
        <v>0.7797202797202797</v>
      </c>
    </row>
    <row r="37" spans="2:9" ht="12.75">
      <c r="B37" s="159"/>
      <c r="C37" s="160"/>
      <c r="D37" s="161" t="s">
        <v>50</v>
      </c>
      <c r="E37" s="162">
        <v>18887</v>
      </c>
      <c r="F37" s="162">
        <v>19830</v>
      </c>
      <c r="G37" s="163">
        <v>17579</v>
      </c>
      <c r="H37" s="231">
        <f t="shared" si="6"/>
        <v>0.9307460157780484</v>
      </c>
      <c r="I37" s="232">
        <f t="shared" si="7"/>
        <v>0.8864851235501765</v>
      </c>
    </row>
    <row r="38" spans="2:9" ht="12.75">
      <c r="B38" s="13" t="s">
        <v>90</v>
      </c>
      <c r="C38" s="14" t="s">
        <v>91</v>
      </c>
      <c r="D38" s="164"/>
      <c r="E38" s="165">
        <f>SUM(E36:E37)</f>
        <v>19722</v>
      </c>
      <c r="F38" s="165">
        <f>SUM(F36:F37)</f>
        <v>20402</v>
      </c>
      <c r="G38" s="166">
        <f>SUM(G36:G37)</f>
        <v>18025</v>
      </c>
      <c r="H38" s="233">
        <f t="shared" si="6"/>
        <v>0.9139539600446203</v>
      </c>
      <c r="I38" s="234">
        <f t="shared" si="7"/>
        <v>0.8834918145279874</v>
      </c>
    </row>
    <row r="39" spans="2:9" ht="12.75">
      <c r="B39" s="258"/>
      <c r="C39" s="259"/>
      <c r="D39" s="260" t="s">
        <v>95</v>
      </c>
      <c r="E39" s="261">
        <v>130</v>
      </c>
      <c r="F39" s="261">
        <v>176</v>
      </c>
      <c r="G39" s="262">
        <v>146</v>
      </c>
      <c r="H39" s="273">
        <f t="shared" si="6"/>
        <v>1.123076923076923</v>
      </c>
      <c r="I39" s="271">
        <f t="shared" si="7"/>
        <v>0.8295454545454546</v>
      </c>
    </row>
    <row r="40" spans="2:9" ht="12.75">
      <c r="B40" s="33" t="s">
        <v>51</v>
      </c>
      <c r="C40" s="34" t="s">
        <v>49</v>
      </c>
      <c r="D40" s="175"/>
      <c r="E40" s="173">
        <f>SUM(E39)</f>
        <v>130</v>
      </c>
      <c r="F40" s="173">
        <f>SUM(F39)</f>
        <v>176</v>
      </c>
      <c r="G40" s="174">
        <f>SUM(G39)</f>
        <v>146</v>
      </c>
      <c r="H40" s="233">
        <f t="shared" si="6"/>
        <v>1.123076923076923</v>
      </c>
      <c r="I40" s="234">
        <f t="shared" si="7"/>
        <v>0.8295454545454546</v>
      </c>
    </row>
    <row r="41" spans="2:9" ht="13.5" thickBot="1">
      <c r="B41" s="57" t="s">
        <v>107</v>
      </c>
      <c r="C41" s="58" t="s">
        <v>108</v>
      </c>
      <c r="D41" s="59"/>
      <c r="E41" s="135">
        <v>8200</v>
      </c>
      <c r="F41" s="135">
        <v>8200</v>
      </c>
      <c r="G41" s="60">
        <v>0</v>
      </c>
      <c r="H41" s="253">
        <f t="shared" si="6"/>
        <v>0</v>
      </c>
      <c r="I41" s="254">
        <f t="shared" si="7"/>
        <v>0</v>
      </c>
    </row>
    <row r="42" spans="2:9" ht="13.5" thickBot="1">
      <c r="B42" s="75" t="s">
        <v>30</v>
      </c>
      <c r="C42" s="76"/>
      <c r="D42" s="77"/>
      <c r="E42" s="138">
        <f>E12+E15+E19+E23+E26+E28+E31+E33+E35+E38+E40+E41</f>
        <v>283439</v>
      </c>
      <c r="F42" s="138">
        <f>F12+F15+F19+F23+F26+F28+F31+F33+F35+F38+F40+F41</f>
        <v>367973</v>
      </c>
      <c r="G42" s="138">
        <f>G12+G15+G19+G23+G26+G28+G31+G33+G35+G38+G40+G41</f>
        <v>344249</v>
      </c>
      <c r="H42" s="240">
        <f t="shared" si="6"/>
        <v>1.2145435173000187</v>
      </c>
      <c r="I42" s="241">
        <f t="shared" si="7"/>
        <v>0.935527878404122</v>
      </c>
    </row>
    <row r="43" spans="2:9" ht="12.75">
      <c r="B43" s="169" t="s">
        <v>31</v>
      </c>
      <c r="C43" s="103"/>
      <c r="D43" s="104"/>
      <c r="E43" s="139"/>
      <c r="F43" s="139"/>
      <c r="G43" s="139"/>
      <c r="H43" s="236"/>
      <c r="I43" s="187"/>
    </row>
    <row r="44" spans="2:9" ht="12.75">
      <c r="B44" s="192" t="s">
        <v>47</v>
      </c>
      <c r="C44" s="2" t="s">
        <v>27</v>
      </c>
      <c r="D44" s="54"/>
      <c r="E44" s="120">
        <v>12276</v>
      </c>
      <c r="F44" s="120">
        <v>19931</v>
      </c>
      <c r="G44" s="3">
        <v>19735</v>
      </c>
      <c r="H44" s="231">
        <f>G44/E44</f>
        <v>1.6076083414793092</v>
      </c>
      <c r="I44" s="232">
        <f>G44/F44</f>
        <v>0.9901660729516834</v>
      </c>
    </row>
    <row r="45" spans="2:9" ht="12.75">
      <c r="B45" s="192"/>
      <c r="C45" s="242"/>
      <c r="D45" s="243" t="s">
        <v>75</v>
      </c>
      <c r="E45" s="244">
        <v>0</v>
      </c>
      <c r="F45" s="244">
        <v>0</v>
      </c>
      <c r="G45" s="245">
        <v>0</v>
      </c>
      <c r="H45" s="246">
        <v>0</v>
      </c>
      <c r="I45" s="247">
        <v>0</v>
      </c>
    </row>
    <row r="46" spans="2:9" ht="12.75">
      <c r="B46" s="192" t="s">
        <v>14</v>
      </c>
      <c r="C46" s="2" t="s">
        <v>27</v>
      </c>
      <c r="D46" s="54"/>
      <c r="E46" s="120">
        <v>36789</v>
      </c>
      <c r="F46" s="120">
        <v>61793</v>
      </c>
      <c r="G46" s="3">
        <v>61715</v>
      </c>
      <c r="H46" s="231">
        <f>G46/E46</f>
        <v>1.6775394819103537</v>
      </c>
      <c r="I46" s="232">
        <f aca="true" t="shared" si="8" ref="I46:I51">G46/F46</f>
        <v>0.9987377211010956</v>
      </c>
    </row>
    <row r="47" spans="2:9" ht="12.75">
      <c r="B47" s="193"/>
      <c r="C47" s="249" t="s">
        <v>74</v>
      </c>
      <c r="D47" s="248"/>
      <c r="E47" s="140">
        <v>6795</v>
      </c>
      <c r="F47" s="140">
        <v>31107</v>
      </c>
      <c r="G47" s="88">
        <v>31106</v>
      </c>
      <c r="H47" s="272">
        <f>G47/E47</f>
        <v>4.5777777777777775</v>
      </c>
      <c r="I47" s="247">
        <f t="shared" si="8"/>
        <v>0.9999678528948468</v>
      </c>
    </row>
    <row r="48" spans="2:9" ht="12.75">
      <c r="B48" s="192" t="s">
        <v>84</v>
      </c>
      <c r="C48" s="167" t="s">
        <v>27</v>
      </c>
      <c r="D48" s="54"/>
      <c r="E48" s="120">
        <v>81591</v>
      </c>
      <c r="F48" s="120">
        <v>79426</v>
      </c>
      <c r="G48" s="3">
        <v>79358</v>
      </c>
      <c r="H48" s="231">
        <f>G48/E48</f>
        <v>0.9726317853684843</v>
      </c>
      <c r="I48" s="232">
        <f t="shared" si="8"/>
        <v>0.9991438571752322</v>
      </c>
    </row>
    <row r="49" spans="2:9" ht="12.75">
      <c r="B49" s="87"/>
      <c r="C49" s="86" t="s">
        <v>74</v>
      </c>
      <c r="D49" s="86"/>
      <c r="E49" s="140">
        <v>11867</v>
      </c>
      <c r="F49" s="140">
        <v>28867</v>
      </c>
      <c r="G49" s="88">
        <v>28802</v>
      </c>
      <c r="H49" s="272">
        <f>G49/E49</f>
        <v>2.427066655431027</v>
      </c>
      <c r="I49" s="247">
        <f t="shared" si="8"/>
        <v>0.9977482938996085</v>
      </c>
    </row>
    <row r="50" spans="2:9" ht="12.75">
      <c r="B50" s="192" t="s">
        <v>90</v>
      </c>
      <c r="C50" s="167" t="s">
        <v>27</v>
      </c>
      <c r="D50" s="54"/>
      <c r="E50" s="120">
        <v>0</v>
      </c>
      <c r="F50" s="120">
        <v>0</v>
      </c>
      <c r="G50" s="3">
        <v>0</v>
      </c>
      <c r="H50" s="231">
        <v>0</v>
      </c>
      <c r="I50" s="232">
        <v>0</v>
      </c>
    </row>
    <row r="51" spans="2:9" ht="12.75">
      <c r="B51" s="194" t="s">
        <v>51</v>
      </c>
      <c r="C51" s="180" t="s">
        <v>27</v>
      </c>
      <c r="D51" s="181"/>
      <c r="E51" s="120">
        <v>1097</v>
      </c>
      <c r="F51" s="120">
        <v>513</v>
      </c>
      <c r="G51" s="3">
        <v>329</v>
      </c>
      <c r="H51" s="231">
        <f>G51/E51</f>
        <v>0.2999088422971741</v>
      </c>
      <c r="I51" s="232">
        <f t="shared" si="8"/>
        <v>0.6413255360623782</v>
      </c>
    </row>
    <row r="52" spans="2:9" ht="12.75">
      <c r="B52" s="194" t="s">
        <v>82</v>
      </c>
      <c r="C52" s="180" t="s">
        <v>27</v>
      </c>
      <c r="D52" s="180"/>
      <c r="E52" s="120">
        <v>0</v>
      </c>
      <c r="F52" s="120">
        <v>0</v>
      </c>
      <c r="G52" s="3">
        <v>0</v>
      </c>
      <c r="H52" s="231">
        <v>0</v>
      </c>
      <c r="I52" s="232">
        <v>0</v>
      </c>
    </row>
    <row r="53" spans="2:9" ht="12.75">
      <c r="B53" s="194"/>
      <c r="C53" s="180" t="s">
        <v>66</v>
      </c>
      <c r="D53" s="180"/>
      <c r="E53" s="120">
        <v>1404</v>
      </c>
      <c r="F53" s="120">
        <v>0</v>
      </c>
      <c r="G53" s="3">
        <v>0</v>
      </c>
      <c r="H53" s="231">
        <v>0</v>
      </c>
      <c r="I53" s="232">
        <v>0</v>
      </c>
    </row>
    <row r="54" spans="2:10" ht="12.75">
      <c r="B54" s="69"/>
      <c r="C54" s="70" t="s">
        <v>32</v>
      </c>
      <c r="D54" s="71"/>
      <c r="E54" s="132">
        <f>E44+E46+E48+E50+E51+E53</f>
        <v>133157</v>
      </c>
      <c r="F54" s="132">
        <f>F44+F46+F48+F50+F51+F52+F53</f>
        <v>161663</v>
      </c>
      <c r="G54" s="132">
        <f>G44+G46+G48+G50+G51+G52+G53</f>
        <v>161137</v>
      </c>
      <c r="H54" s="233">
        <f>G54/E54</f>
        <v>1.2101278941400002</v>
      </c>
      <c r="I54" s="234">
        <f>G54/F54</f>
        <v>0.9967463179577268</v>
      </c>
      <c r="J54" s="237"/>
    </row>
    <row r="55" spans="2:9" ht="12.75">
      <c r="B55" s="19" t="s">
        <v>79</v>
      </c>
      <c r="C55" s="78"/>
      <c r="D55" s="78"/>
      <c r="E55" s="120">
        <v>0</v>
      </c>
      <c r="F55" s="120">
        <v>0</v>
      </c>
      <c r="G55" s="3">
        <v>0</v>
      </c>
      <c r="H55" s="263">
        <v>0</v>
      </c>
      <c r="I55" s="232">
        <v>0</v>
      </c>
    </row>
    <row r="56" spans="2:9" ht="12.75">
      <c r="B56" s="19" t="s">
        <v>80</v>
      </c>
      <c r="C56" s="78"/>
      <c r="D56" s="78"/>
      <c r="E56" s="120">
        <v>0</v>
      </c>
      <c r="F56" s="120">
        <v>0</v>
      </c>
      <c r="G56" s="3">
        <v>0</v>
      </c>
      <c r="H56" s="263">
        <v>0</v>
      </c>
      <c r="I56" s="232">
        <v>0</v>
      </c>
    </row>
    <row r="57" spans="2:9" ht="13.5" thickBot="1">
      <c r="B57" s="142" t="s">
        <v>39</v>
      </c>
      <c r="C57" s="143"/>
      <c r="D57" s="143"/>
      <c r="E57" s="144">
        <f>SUM(E54:E55)</f>
        <v>133157</v>
      </c>
      <c r="F57" s="144">
        <f>SUM(F54:F56)</f>
        <v>161663</v>
      </c>
      <c r="G57" s="144">
        <f>SUM(G54:G56)</f>
        <v>161137</v>
      </c>
      <c r="H57" s="238">
        <f>G57/E57</f>
        <v>1.2101278941400002</v>
      </c>
      <c r="I57" s="239">
        <f>G57/F57</f>
        <v>0.9967463179577268</v>
      </c>
    </row>
    <row r="58" spans="2:9" ht="13.5" thickBot="1">
      <c r="B58" s="79" t="s">
        <v>33</v>
      </c>
      <c r="C58" s="80"/>
      <c r="D58" s="80"/>
      <c r="E58" s="141">
        <f>E42+E57</f>
        <v>416596</v>
      </c>
      <c r="F58" s="141">
        <f>F42+F57</f>
        <v>529636</v>
      </c>
      <c r="G58" s="141">
        <f>G42+G57</f>
        <v>505386</v>
      </c>
      <c r="H58" s="240">
        <f>G58/E58</f>
        <v>1.2131321472121672</v>
      </c>
      <c r="I58" s="241">
        <f>G58/F58</f>
        <v>0.9542138374279694</v>
      </c>
    </row>
    <row r="59" spans="2:7" ht="12.75">
      <c r="B59" s="82"/>
      <c r="C59" s="82"/>
      <c r="D59" s="82"/>
      <c r="E59" s="83"/>
      <c r="F59" s="81"/>
      <c r="G59" s="81"/>
    </row>
    <row r="60" spans="2:7" ht="12.75">
      <c r="B60" s="82" t="s">
        <v>70</v>
      </c>
      <c r="C60" s="82"/>
      <c r="D60" s="82"/>
      <c r="E60" s="83">
        <v>-42919</v>
      </c>
      <c r="F60" s="81"/>
      <c r="G60" s="81"/>
    </row>
    <row r="61" spans="2:7" ht="12.75">
      <c r="B61" s="82" t="s">
        <v>71</v>
      </c>
      <c r="C61" s="82"/>
      <c r="D61" s="82"/>
      <c r="E61" s="83">
        <v>-530</v>
      </c>
      <c r="F61" s="84"/>
      <c r="G61" s="84"/>
    </row>
    <row r="62" spans="2:7" ht="12.75">
      <c r="B62" s="82" t="s">
        <v>72</v>
      </c>
      <c r="C62" s="82"/>
      <c r="D62" s="82"/>
      <c r="E62" s="83">
        <v>67431</v>
      </c>
      <c r="F62" s="84"/>
      <c r="G62" s="84"/>
    </row>
    <row r="63" spans="2:9" ht="12.75">
      <c r="B63" s="82" t="s">
        <v>73</v>
      </c>
      <c r="C63" s="82"/>
      <c r="D63" s="82"/>
      <c r="E63" s="83">
        <f>SUM(E60:E62)</f>
        <v>23982</v>
      </c>
      <c r="F63" s="85"/>
      <c r="H63" s="82"/>
      <c r="I63" s="82"/>
    </row>
  </sheetData>
  <mergeCells count="1">
    <mergeCell ref="B2:E2"/>
  </mergeCells>
  <printOptions/>
  <pageMargins left="0.56" right="0.24" top="0.63" bottom="0.47" header="0.38" footer="0.28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="90" zoomScaleNormal="90" workbookViewId="0" topLeftCell="B14">
      <selection activeCell="F13" sqref="F13"/>
    </sheetView>
  </sheetViews>
  <sheetFormatPr defaultColWidth="9.140625" defaultRowHeight="12.75"/>
  <cols>
    <col min="1" max="1" width="2.57421875" style="0" customWidth="1"/>
    <col min="2" max="2" width="7.140625" style="0" customWidth="1"/>
    <col min="3" max="3" width="8.00390625" style="0" customWidth="1"/>
    <col min="4" max="4" width="65.00390625" style="0" customWidth="1"/>
    <col min="5" max="7" width="14.7109375" style="0" customWidth="1"/>
    <col min="8" max="8" width="15.140625" style="152" customWidth="1"/>
    <col min="9" max="9" width="15.00390625" style="152" customWidth="1"/>
  </cols>
  <sheetData>
    <row r="1" spans="2:9" ht="12.75">
      <c r="B1" s="301" t="s">
        <v>136</v>
      </c>
      <c r="C1" s="301"/>
      <c r="D1" s="301"/>
      <c r="E1" s="301"/>
      <c r="F1" s="301"/>
      <c r="G1" s="301"/>
      <c r="H1" s="301"/>
      <c r="I1" s="302"/>
    </row>
    <row r="2" spans="2:9" ht="7.5" customHeight="1">
      <c r="B2" s="301"/>
      <c r="C2" s="301"/>
      <c r="D2" s="301"/>
      <c r="E2" s="301"/>
      <c r="F2" s="301"/>
      <c r="G2" s="301"/>
      <c r="H2" s="301"/>
      <c r="I2" s="302"/>
    </row>
    <row r="3" spans="2:9" ht="5.25" customHeight="1" hidden="1">
      <c r="B3" s="301"/>
      <c r="C3" s="301"/>
      <c r="D3" s="301"/>
      <c r="E3" s="301"/>
      <c r="F3" s="301"/>
      <c r="G3" s="301"/>
      <c r="H3" s="301"/>
      <c r="I3" s="302"/>
    </row>
    <row r="4" spans="2:9" ht="3" customHeight="1" hidden="1">
      <c r="B4" s="301"/>
      <c r="C4" s="301"/>
      <c r="D4" s="301"/>
      <c r="E4" s="301"/>
      <c r="F4" s="301"/>
      <c r="G4" s="301"/>
      <c r="H4" s="301"/>
      <c r="I4" s="302"/>
    </row>
    <row r="5" spans="2:9" ht="16.5" thickBot="1">
      <c r="B5" s="52"/>
      <c r="C5" s="53"/>
      <c r="D5" s="53"/>
      <c r="E5" s="52"/>
      <c r="F5" s="52"/>
      <c r="G5" s="52"/>
      <c r="H5" s="52"/>
      <c r="I5" s="255" t="s">
        <v>76</v>
      </c>
    </row>
    <row r="6" spans="2:9" ht="13.5" hidden="1" thickBot="1">
      <c r="B6" s="52"/>
      <c r="C6" s="53"/>
      <c r="D6" s="53"/>
      <c r="E6" s="52"/>
      <c r="F6" s="52"/>
      <c r="G6" s="303" t="s">
        <v>76</v>
      </c>
      <c r="H6" s="303"/>
      <c r="I6"/>
    </row>
    <row r="7" spans="2:9" ht="12.75" customHeight="1">
      <c r="B7" s="304" t="s">
        <v>77</v>
      </c>
      <c r="C7" s="305"/>
      <c r="D7" s="306"/>
      <c r="E7" s="313" t="s">
        <v>113</v>
      </c>
      <c r="F7" s="313" t="s">
        <v>114</v>
      </c>
      <c r="G7" s="313" t="s">
        <v>137</v>
      </c>
      <c r="H7" s="313" t="s">
        <v>125</v>
      </c>
      <c r="I7" s="295" t="s">
        <v>126</v>
      </c>
    </row>
    <row r="8" spans="1:9" ht="12.75" customHeight="1">
      <c r="A8" s="18"/>
      <c r="B8" s="307"/>
      <c r="C8" s="308"/>
      <c r="D8" s="309"/>
      <c r="E8" s="314"/>
      <c r="F8" s="314"/>
      <c r="G8" s="316"/>
      <c r="H8" s="316"/>
      <c r="I8" s="296"/>
    </row>
    <row r="9" spans="1:9" ht="38.25" customHeight="1" thickBot="1">
      <c r="A9" s="18"/>
      <c r="B9" s="310"/>
      <c r="C9" s="311"/>
      <c r="D9" s="312"/>
      <c r="E9" s="315"/>
      <c r="F9" s="315"/>
      <c r="G9" s="317"/>
      <c r="H9" s="317"/>
      <c r="I9" s="297"/>
    </row>
    <row r="10" spans="1:9" ht="19.5" customHeight="1">
      <c r="A10" s="18"/>
      <c r="B10" s="298" t="s">
        <v>116</v>
      </c>
      <c r="C10" s="299"/>
      <c r="D10" s="300"/>
      <c r="E10" s="281">
        <v>0</v>
      </c>
      <c r="F10" s="281">
        <v>5322</v>
      </c>
      <c r="G10" s="282">
        <v>5322</v>
      </c>
      <c r="H10" s="283">
        <v>0</v>
      </c>
      <c r="I10" s="284">
        <f aca="true" t="shared" si="0" ref="I10:I33">G10/F10</f>
        <v>1</v>
      </c>
    </row>
    <row r="11" spans="1:9" ht="19.5" customHeight="1">
      <c r="A11" s="18"/>
      <c r="B11" s="291" t="s">
        <v>96</v>
      </c>
      <c r="C11" s="292"/>
      <c r="D11" s="293"/>
      <c r="E11" s="285">
        <v>0</v>
      </c>
      <c r="F11" s="286">
        <v>59861</v>
      </c>
      <c r="G11" s="287">
        <v>56918</v>
      </c>
      <c r="H11" s="283">
        <v>0</v>
      </c>
      <c r="I11" s="284">
        <f>G11/F11</f>
        <v>0.9508361036400995</v>
      </c>
    </row>
    <row r="12" spans="1:9" ht="19.5" customHeight="1">
      <c r="A12" s="18"/>
      <c r="B12" s="291" t="s">
        <v>121</v>
      </c>
      <c r="C12" s="292"/>
      <c r="D12" s="293"/>
      <c r="E12" s="285">
        <v>0</v>
      </c>
      <c r="F12" s="286">
        <v>500</v>
      </c>
      <c r="G12" s="287">
        <v>500</v>
      </c>
      <c r="H12" s="283">
        <v>0</v>
      </c>
      <c r="I12" s="284">
        <f>G12/F12</f>
        <v>1</v>
      </c>
    </row>
    <row r="13" spans="1:9" ht="19.5" customHeight="1">
      <c r="A13" s="18"/>
      <c r="B13" s="291" t="s">
        <v>115</v>
      </c>
      <c r="C13" s="294"/>
      <c r="D13" s="293"/>
      <c r="E13" s="285">
        <v>6583</v>
      </c>
      <c r="F13" s="286">
        <v>6742</v>
      </c>
      <c r="G13" s="287">
        <v>6742</v>
      </c>
      <c r="H13" s="283">
        <f>G13/E13</f>
        <v>1.024153121677047</v>
      </c>
      <c r="I13" s="284">
        <f t="shared" si="0"/>
        <v>1</v>
      </c>
    </row>
    <row r="14" spans="1:9" ht="19.5" customHeight="1">
      <c r="A14" s="18"/>
      <c r="B14" s="291" t="s">
        <v>122</v>
      </c>
      <c r="C14" s="294"/>
      <c r="D14" s="293"/>
      <c r="E14" s="285">
        <v>0</v>
      </c>
      <c r="F14" s="286">
        <v>130</v>
      </c>
      <c r="G14" s="287">
        <v>130</v>
      </c>
      <c r="H14" s="283">
        <v>0</v>
      </c>
      <c r="I14" s="284">
        <f t="shared" si="0"/>
        <v>1</v>
      </c>
    </row>
    <row r="15" spans="1:9" ht="19.5" customHeight="1">
      <c r="A15" s="18"/>
      <c r="B15" s="291" t="s">
        <v>97</v>
      </c>
      <c r="C15" s="292"/>
      <c r="D15" s="293"/>
      <c r="E15" s="285">
        <v>88</v>
      </c>
      <c r="F15" s="286">
        <v>88</v>
      </c>
      <c r="G15" s="287">
        <v>187</v>
      </c>
      <c r="H15" s="283">
        <f>G15/E15</f>
        <v>2.125</v>
      </c>
      <c r="I15" s="284">
        <f t="shared" si="0"/>
        <v>2.125</v>
      </c>
    </row>
    <row r="16" spans="1:9" ht="19.5" customHeight="1">
      <c r="A16" s="18"/>
      <c r="B16" s="291" t="s">
        <v>98</v>
      </c>
      <c r="C16" s="292"/>
      <c r="D16" s="293"/>
      <c r="E16" s="285">
        <v>6444</v>
      </c>
      <c r="F16" s="286">
        <v>6444</v>
      </c>
      <c r="G16" s="287">
        <v>6444</v>
      </c>
      <c r="H16" s="283">
        <f>G16/E16</f>
        <v>1</v>
      </c>
      <c r="I16" s="284">
        <f t="shared" si="0"/>
        <v>1</v>
      </c>
    </row>
    <row r="17" spans="1:9" ht="19.5" customHeight="1">
      <c r="A17" s="18"/>
      <c r="B17" s="291" t="s">
        <v>118</v>
      </c>
      <c r="C17" s="292"/>
      <c r="D17" s="293"/>
      <c r="E17" s="285">
        <v>0</v>
      </c>
      <c r="F17" s="286">
        <v>1100</v>
      </c>
      <c r="G17" s="287">
        <v>1100</v>
      </c>
      <c r="H17" s="283">
        <v>0</v>
      </c>
      <c r="I17" s="284">
        <f t="shared" si="0"/>
        <v>1</v>
      </c>
    </row>
    <row r="18" spans="1:9" ht="19.5" customHeight="1">
      <c r="A18" s="18"/>
      <c r="B18" s="291" t="s">
        <v>135</v>
      </c>
      <c r="C18" s="292"/>
      <c r="D18" s="293"/>
      <c r="E18" s="285">
        <v>0</v>
      </c>
      <c r="F18" s="286">
        <v>0</v>
      </c>
      <c r="G18" s="287">
        <v>104</v>
      </c>
      <c r="H18" s="283">
        <v>0</v>
      </c>
      <c r="I18" s="284">
        <v>0</v>
      </c>
    </row>
    <row r="19" spans="1:9" ht="19.5" customHeight="1">
      <c r="A19" s="18"/>
      <c r="B19" s="291" t="s">
        <v>133</v>
      </c>
      <c r="C19" s="292"/>
      <c r="D19" s="293"/>
      <c r="E19" s="285">
        <v>0</v>
      </c>
      <c r="F19" s="286">
        <v>0</v>
      </c>
      <c r="G19" s="287">
        <v>3</v>
      </c>
      <c r="H19" s="283">
        <v>0</v>
      </c>
      <c r="I19" s="284">
        <v>0</v>
      </c>
    </row>
    <row r="20" spans="1:9" ht="19.5" customHeight="1">
      <c r="A20" s="18"/>
      <c r="B20" s="291" t="s">
        <v>134</v>
      </c>
      <c r="C20" s="292"/>
      <c r="D20" s="293"/>
      <c r="E20" s="285">
        <v>0</v>
      </c>
      <c r="F20" s="286">
        <v>200</v>
      </c>
      <c r="G20" s="287">
        <v>200</v>
      </c>
      <c r="H20" s="283">
        <v>0</v>
      </c>
      <c r="I20" s="284">
        <f t="shared" si="0"/>
        <v>1</v>
      </c>
    </row>
    <row r="21" spans="1:9" ht="19.5" customHeight="1">
      <c r="A21" s="18"/>
      <c r="B21" s="291" t="s">
        <v>109</v>
      </c>
      <c r="C21" s="292"/>
      <c r="D21" s="293"/>
      <c r="E21" s="285">
        <v>550</v>
      </c>
      <c r="F21" s="286">
        <v>550</v>
      </c>
      <c r="G21" s="287">
        <v>550</v>
      </c>
      <c r="H21" s="283">
        <v>0</v>
      </c>
      <c r="I21" s="284">
        <f t="shared" si="0"/>
        <v>1</v>
      </c>
    </row>
    <row r="22" spans="1:9" ht="19.5" customHeight="1">
      <c r="A22" s="18"/>
      <c r="B22" s="291" t="s">
        <v>99</v>
      </c>
      <c r="C22" s="292"/>
      <c r="D22" s="293"/>
      <c r="E22" s="285">
        <v>6583</v>
      </c>
      <c r="F22" s="286">
        <v>6583</v>
      </c>
      <c r="G22" s="287">
        <v>6583</v>
      </c>
      <c r="H22" s="283">
        <f>G22/E22</f>
        <v>1</v>
      </c>
      <c r="I22" s="284">
        <f t="shared" si="0"/>
        <v>1</v>
      </c>
    </row>
    <row r="23" spans="1:9" ht="19.5" customHeight="1">
      <c r="A23" s="18"/>
      <c r="B23" s="291" t="s">
        <v>127</v>
      </c>
      <c r="C23" s="292"/>
      <c r="D23" s="293"/>
      <c r="E23" s="285">
        <v>0</v>
      </c>
      <c r="F23" s="286">
        <v>799</v>
      </c>
      <c r="G23" s="287">
        <v>798</v>
      </c>
      <c r="H23" s="283">
        <v>0</v>
      </c>
      <c r="I23" s="284">
        <f t="shared" si="0"/>
        <v>0.9987484355444305</v>
      </c>
    </row>
    <row r="24" spans="1:9" ht="19.5" customHeight="1">
      <c r="A24" s="18"/>
      <c r="B24" s="291" t="s">
        <v>117</v>
      </c>
      <c r="C24" s="292"/>
      <c r="D24" s="293"/>
      <c r="E24" s="285">
        <v>0</v>
      </c>
      <c r="F24" s="286">
        <v>245</v>
      </c>
      <c r="G24" s="287">
        <v>245</v>
      </c>
      <c r="H24" s="283">
        <v>0</v>
      </c>
      <c r="I24" s="284">
        <f t="shared" si="0"/>
        <v>1</v>
      </c>
    </row>
    <row r="25" spans="1:9" ht="19.5" customHeight="1">
      <c r="A25" s="18"/>
      <c r="B25" s="291" t="s">
        <v>100</v>
      </c>
      <c r="C25" s="292"/>
      <c r="D25" s="293"/>
      <c r="E25" s="285">
        <v>2000</v>
      </c>
      <c r="F25" s="286">
        <v>2000</v>
      </c>
      <c r="G25" s="287">
        <v>2000</v>
      </c>
      <c r="H25" s="283">
        <f>G25/E25</f>
        <v>1</v>
      </c>
      <c r="I25" s="284">
        <f t="shared" si="0"/>
        <v>1</v>
      </c>
    </row>
    <row r="26" spans="1:9" ht="19.5" customHeight="1">
      <c r="A26" s="18"/>
      <c r="B26" s="291" t="s">
        <v>101</v>
      </c>
      <c r="C26" s="292"/>
      <c r="D26" s="293"/>
      <c r="E26" s="285">
        <v>951</v>
      </c>
      <c r="F26" s="286">
        <v>951</v>
      </c>
      <c r="G26" s="287">
        <v>951</v>
      </c>
      <c r="H26" s="283">
        <f>G26/E26</f>
        <v>1</v>
      </c>
      <c r="I26" s="284">
        <f t="shared" si="0"/>
        <v>1</v>
      </c>
    </row>
    <row r="27" spans="1:9" ht="19.5" customHeight="1">
      <c r="A27" s="18"/>
      <c r="B27" s="291" t="s">
        <v>102</v>
      </c>
      <c r="C27" s="292"/>
      <c r="D27" s="293"/>
      <c r="E27" s="285">
        <v>83988</v>
      </c>
      <c r="F27" s="286">
        <v>79789</v>
      </c>
      <c r="G27" s="287">
        <v>79789</v>
      </c>
      <c r="H27" s="283">
        <f>G27/E27</f>
        <v>0.9500047625851312</v>
      </c>
      <c r="I27" s="284">
        <f t="shared" si="0"/>
        <v>1</v>
      </c>
    </row>
    <row r="28" spans="1:9" ht="19.5" customHeight="1">
      <c r="A28" s="18"/>
      <c r="B28" s="278" t="s">
        <v>119</v>
      </c>
      <c r="C28" s="279"/>
      <c r="D28" s="280"/>
      <c r="E28" s="285">
        <v>0</v>
      </c>
      <c r="F28" s="286">
        <v>82</v>
      </c>
      <c r="G28" s="287">
        <v>82</v>
      </c>
      <c r="H28" s="283">
        <v>0</v>
      </c>
      <c r="I28" s="284">
        <f t="shared" si="0"/>
        <v>1</v>
      </c>
    </row>
    <row r="29" spans="1:9" ht="19.5" customHeight="1">
      <c r="A29" s="18"/>
      <c r="B29" s="278" t="s">
        <v>120</v>
      </c>
      <c r="C29" s="279"/>
      <c r="D29" s="280"/>
      <c r="E29" s="285">
        <v>0</v>
      </c>
      <c r="F29" s="286">
        <v>1376</v>
      </c>
      <c r="G29" s="287">
        <v>1376</v>
      </c>
      <c r="H29" s="283">
        <v>0</v>
      </c>
      <c r="I29" s="284">
        <f t="shared" si="0"/>
        <v>1</v>
      </c>
    </row>
    <row r="30" spans="1:9" ht="19.5" customHeight="1">
      <c r="A30" s="18"/>
      <c r="B30" s="291" t="s">
        <v>123</v>
      </c>
      <c r="C30" s="292"/>
      <c r="D30" s="293"/>
      <c r="E30" s="285">
        <v>0</v>
      </c>
      <c r="F30" s="286">
        <v>409</v>
      </c>
      <c r="G30" s="287">
        <v>408</v>
      </c>
      <c r="H30" s="283">
        <v>0</v>
      </c>
      <c r="I30" s="284">
        <f t="shared" si="0"/>
        <v>0.9975550122249389</v>
      </c>
    </row>
    <row r="31" spans="1:9" ht="19.5" customHeight="1">
      <c r="A31" s="18"/>
      <c r="B31" s="291" t="s">
        <v>124</v>
      </c>
      <c r="C31" s="302"/>
      <c r="D31" s="318"/>
      <c r="E31" s="285">
        <v>0</v>
      </c>
      <c r="F31" s="286">
        <v>4000</v>
      </c>
      <c r="G31" s="287">
        <v>4000</v>
      </c>
      <c r="H31" s="283">
        <v>0</v>
      </c>
      <c r="I31" s="284">
        <f t="shared" si="0"/>
        <v>1</v>
      </c>
    </row>
    <row r="32" spans="2:9" ht="19.5" customHeight="1" thickBot="1">
      <c r="B32" s="322" t="s">
        <v>103</v>
      </c>
      <c r="C32" s="323"/>
      <c r="D32" s="324"/>
      <c r="E32" s="286">
        <v>18662</v>
      </c>
      <c r="F32" s="286">
        <v>55974</v>
      </c>
      <c r="G32" s="287">
        <v>55908</v>
      </c>
      <c r="H32" s="288">
        <f>G32/E32</f>
        <v>2.9958203836673456</v>
      </c>
      <c r="I32" s="284">
        <f t="shared" si="0"/>
        <v>0.9988208811233787</v>
      </c>
    </row>
    <row r="33" spans="2:9" ht="21.75" customHeight="1" thickBot="1">
      <c r="B33" s="319" t="s">
        <v>78</v>
      </c>
      <c r="C33" s="320"/>
      <c r="D33" s="321"/>
      <c r="E33" s="251">
        <f>SUM(E8:E32)</f>
        <v>125849</v>
      </c>
      <c r="F33" s="252">
        <f>SUM(F10:F32)</f>
        <v>233145</v>
      </c>
      <c r="G33" s="251">
        <f>SUM(G8:G32)</f>
        <v>230340</v>
      </c>
      <c r="H33" s="257">
        <f>G33/E33</f>
        <v>1.8302886792902606</v>
      </c>
      <c r="I33" s="256">
        <f t="shared" si="0"/>
        <v>0.9879688605803255</v>
      </c>
    </row>
    <row r="34" spans="2:9" ht="20.25" customHeight="1">
      <c r="B34" s="269"/>
      <c r="C34" s="270"/>
      <c r="D34" s="270"/>
      <c r="H34"/>
      <c r="I34"/>
    </row>
    <row r="35" spans="2:9" ht="25.5" customHeight="1">
      <c r="B35" s="269"/>
      <c r="C35" s="270"/>
      <c r="D35" s="270"/>
      <c r="H35"/>
      <c r="I35"/>
    </row>
    <row r="36" spans="2:9" ht="25.5" customHeight="1">
      <c r="B36" s="250"/>
      <c r="H36"/>
      <c r="I36"/>
    </row>
    <row r="37" spans="2:9" ht="25.5" customHeight="1">
      <c r="B37" s="250"/>
      <c r="H37"/>
      <c r="I37"/>
    </row>
    <row r="38" spans="8:9" ht="34.5" customHeight="1">
      <c r="H38"/>
      <c r="I38"/>
    </row>
    <row r="39" spans="1:9" ht="12.75">
      <c r="A39" s="8"/>
      <c r="B39" s="52"/>
      <c r="C39" s="53"/>
      <c r="D39" s="53"/>
      <c r="E39" s="52"/>
      <c r="F39" s="52"/>
      <c r="G39" s="52"/>
      <c r="H39" s="151"/>
      <c r="I39" s="151"/>
    </row>
  </sheetData>
  <mergeCells count="30">
    <mergeCell ref="B31:D31"/>
    <mergeCell ref="B17:D17"/>
    <mergeCell ref="B33:D33"/>
    <mergeCell ref="B32:D32"/>
    <mergeCell ref="B25:D25"/>
    <mergeCell ref="B21:D21"/>
    <mergeCell ref="B27:D27"/>
    <mergeCell ref="B26:D26"/>
    <mergeCell ref="B22:D22"/>
    <mergeCell ref="B24:D24"/>
    <mergeCell ref="B30:D30"/>
    <mergeCell ref="B1:I4"/>
    <mergeCell ref="B11:D11"/>
    <mergeCell ref="G6:H6"/>
    <mergeCell ref="B7:D9"/>
    <mergeCell ref="E7:E9"/>
    <mergeCell ref="F7:F9"/>
    <mergeCell ref="G7:G9"/>
    <mergeCell ref="H7:H9"/>
    <mergeCell ref="B16:D16"/>
    <mergeCell ref="B23:D23"/>
    <mergeCell ref="B15:D15"/>
    <mergeCell ref="B13:D13"/>
    <mergeCell ref="I7:I9"/>
    <mergeCell ref="B10:D10"/>
    <mergeCell ref="B12:D12"/>
    <mergeCell ref="B14:D14"/>
    <mergeCell ref="B19:D19"/>
    <mergeCell ref="B20:D20"/>
    <mergeCell ref="B18:D18"/>
  </mergeCells>
  <printOptions/>
  <pageMargins left="0.4" right="0.17" top="0.63" bottom="1" header="0.36" footer="0.492125984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 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PC5</dc:creator>
  <cp:keywords/>
  <dc:description/>
  <cp:lastModifiedBy>PC10</cp:lastModifiedBy>
  <cp:lastPrinted>2010-01-14T11:10:56Z</cp:lastPrinted>
  <dcterms:created xsi:type="dcterms:W3CDTF">2006-04-14T06:53:57Z</dcterms:created>
  <dcterms:modified xsi:type="dcterms:W3CDTF">2010-05-31T10:28:12Z</dcterms:modified>
  <cp:category/>
  <cp:version/>
  <cp:contentType/>
  <cp:contentStatus/>
</cp:coreProperties>
</file>