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Zajištěnost 2015" sheetId="1" r:id="rId1"/>
  </sheets>
  <calcPr calcId="145621"/>
</workbook>
</file>

<file path=xl/calcChain.xml><?xml version="1.0" encoding="utf-8"?>
<calcChain xmlns="http://schemas.openxmlformats.org/spreadsheetml/2006/main">
  <c r="S35" i="1" l="1"/>
  <c r="R35" i="1"/>
  <c r="Q35" i="1" s="1"/>
  <c r="M35" i="1"/>
  <c r="L35" i="1"/>
  <c r="K35" i="1"/>
  <c r="I35" i="1"/>
  <c r="G35" i="1"/>
  <c r="F35" i="1"/>
  <c r="E35" i="1"/>
  <c r="C35" i="1"/>
  <c r="S33" i="1"/>
  <c r="P33" i="1"/>
  <c r="O33" i="1"/>
  <c r="N33" i="1" s="1"/>
  <c r="M33" i="1"/>
  <c r="K33" i="1"/>
  <c r="H33" i="1"/>
  <c r="F33" i="1"/>
  <c r="R33" i="1" s="1"/>
  <c r="E33" i="1"/>
  <c r="C33" i="1"/>
  <c r="C31" i="1" s="1"/>
  <c r="B33" i="1"/>
  <c r="B31" i="1" s="1"/>
  <c r="P32" i="1"/>
  <c r="P31" i="1" s="1"/>
  <c r="M32" i="1"/>
  <c r="S32" i="1" s="1"/>
  <c r="L32" i="1"/>
  <c r="I32" i="1"/>
  <c r="O32" i="1" s="1"/>
  <c r="H32" i="1"/>
  <c r="E32" i="1"/>
  <c r="B32" i="1"/>
  <c r="M31" i="1"/>
  <c r="J31" i="1"/>
  <c r="I31" i="1"/>
  <c r="G31" i="1"/>
  <c r="F31" i="1"/>
  <c r="E31" i="1"/>
  <c r="D31" i="1"/>
  <c r="S30" i="1"/>
  <c r="P30" i="1"/>
  <c r="P28" i="1" s="1"/>
  <c r="O30" i="1"/>
  <c r="N30" i="1" s="1"/>
  <c r="M30" i="1"/>
  <c r="L30" i="1"/>
  <c r="L28" i="1" s="1"/>
  <c r="K30" i="1"/>
  <c r="I30" i="1"/>
  <c r="H30" i="1"/>
  <c r="F30" i="1"/>
  <c r="R30" i="1" s="1"/>
  <c r="Q30" i="1" s="1"/>
  <c r="E30" i="1"/>
  <c r="C30" i="1"/>
  <c r="B30" i="1"/>
  <c r="S29" i="1"/>
  <c r="S28" i="1" s="1"/>
  <c r="R29" i="1"/>
  <c r="P29" i="1"/>
  <c r="M29" i="1"/>
  <c r="L29" i="1"/>
  <c r="K29" i="1"/>
  <c r="I29" i="1"/>
  <c r="H29" i="1" s="1"/>
  <c r="H28" i="1" s="1"/>
  <c r="F29" i="1"/>
  <c r="E29" i="1"/>
  <c r="C29" i="1"/>
  <c r="M28" i="1"/>
  <c r="J28" i="1"/>
  <c r="G28" i="1"/>
  <c r="F28" i="1"/>
  <c r="E28" i="1"/>
  <c r="D28" i="1"/>
  <c r="S27" i="1"/>
  <c r="S25" i="1" s="1"/>
  <c r="P27" i="1"/>
  <c r="O27" i="1"/>
  <c r="N27" i="1" s="1"/>
  <c r="M27" i="1"/>
  <c r="L27" i="1"/>
  <c r="L25" i="1" s="1"/>
  <c r="K27" i="1"/>
  <c r="K25" i="1" s="1"/>
  <c r="I27" i="1"/>
  <c r="H27" i="1" s="1"/>
  <c r="F27" i="1"/>
  <c r="R27" i="1" s="1"/>
  <c r="E27" i="1"/>
  <c r="C27" i="1"/>
  <c r="B27" i="1"/>
  <c r="S26" i="1"/>
  <c r="R26" i="1"/>
  <c r="Q26" i="1" s="1"/>
  <c r="M26" i="1"/>
  <c r="L26" i="1"/>
  <c r="K26" i="1"/>
  <c r="I26" i="1"/>
  <c r="F26" i="1"/>
  <c r="E26" i="1"/>
  <c r="D26" i="1"/>
  <c r="C26" i="1"/>
  <c r="M25" i="1"/>
  <c r="J25" i="1"/>
  <c r="G25" i="1"/>
  <c r="F25" i="1"/>
  <c r="C25" i="1"/>
  <c r="S24" i="1"/>
  <c r="P24" i="1"/>
  <c r="L24" i="1"/>
  <c r="K24" i="1"/>
  <c r="I24" i="1"/>
  <c r="H24" i="1"/>
  <c r="F24" i="1"/>
  <c r="R24" i="1" s="1"/>
  <c r="Q24" i="1" s="1"/>
  <c r="E24" i="1"/>
  <c r="C24" i="1"/>
  <c r="O24" i="1" s="1"/>
  <c r="N24" i="1" s="1"/>
  <c r="B24" i="1"/>
  <c r="S23" i="1"/>
  <c r="R23" i="1"/>
  <c r="Q23" i="1" s="1"/>
  <c r="K23" i="1"/>
  <c r="J23" i="1"/>
  <c r="P23" i="1" s="1"/>
  <c r="I23" i="1"/>
  <c r="O23" i="1" s="1"/>
  <c r="N23" i="1" s="1"/>
  <c r="E23" i="1"/>
  <c r="B23" i="1"/>
  <c r="S22" i="1"/>
  <c r="R22" i="1"/>
  <c r="P22" i="1"/>
  <c r="L22" i="1"/>
  <c r="K22" i="1"/>
  <c r="I22" i="1"/>
  <c r="H22" i="1" s="1"/>
  <c r="F22" i="1"/>
  <c r="E22" i="1"/>
  <c r="C22" i="1"/>
  <c r="B22" i="1" s="1"/>
  <c r="S21" i="1"/>
  <c r="Q21" i="1"/>
  <c r="P21" i="1"/>
  <c r="L21" i="1"/>
  <c r="K21" i="1" s="1"/>
  <c r="I21" i="1"/>
  <c r="H21" i="1"/>
  <c r="F21" i="1"/>
  <c r="R21" i="1" s="1"/>
  <c r="D21" i="1"/>
  <c r="C21" i="1"/>
  <c r="O21" i="1" s="1"/>
  <c r="N21" i="1" s="1"/>
  <c r="B21" i="1"/>
  <c r="S20" i="1"/>
  <c r="P20" i="1"/>
  <c r="O20" i="1"/>
  <c r="N20" i="1" s="1"/>
  <c r="L20" i="1"/>
  <c r="K20" i="1"/>
  <c r="I20" i="1"/>
  <c r="H20" i="1" s="1"/>
  <c r="F20" i="1"/>
  <c r="R20" i="1" s="1"/>
  <c r="Q20" i="1" s="1"/>
  <c r="E20" i="1"/>
  <c r="C20" i="1"/>
  <c r="B20" i="1" s="1"/>
  <c r="S19" i="1"/>
  <c r="P19" i="1"/>
  <c r="L19" i="1"/>
  <c r="K19" i="1" s="1"/>
  <c r="I19" i="1"/>
  <c r="H19" i="1"/>
  <c r="F19" i="1"/>
  <c r="E19" i="1" s="1"/>
  <c r="C19" i="1"/>
  <c r="O19" i="1" s="1"/>
  <c r="N19" i="1" s="1"/>
  <c r="B19" i="1"/>
  <c r="S18" i="1"/>
  <c r="P18" i="1"/>
  <c r="O18" i="1"/>
  <c r="N18" i="1" s="1"/>
  <c r="L18" i="1"/>
  <c r="K18" i="1"/>
  <c r="I18" i="1"/>
  <c r="H18" i="1" s="1"/>
  <c r="F18" i="1"/>
  <c r="R18" i="1" s="1"/>
  <c r="Q18" i="1" s="1"/>
  <c r="E18" i="1"/>
  <c r="C18" i="1"/>
  <c r="B18" i="1" s="1"/>
  <c r="S17" i="1"/>
  <c r="P17" i="1"/>
  <c r="L17" i="1"/>
  <c r="K17" i="1" s="1"/>
  <c r="I17" i="1"/>
  <c r="H17" i="1"/>
  <c r="F17" i="1"/>
  <c r="E17" i="1" s="1"/>
  <c r="C17" i="1"/>
  <c r="O17" i="1" s="1"/>
  <c r="N17" i="1" s="1"/>
  <c r="B17" i="1"/>
  <c r="S16" i="1"/>
  <c r="P16" i="1"/>
  <c r="O16" i="1"/>
  <c r="N16" i="1" s="1"/>
  <c r="L16" i="1"/>
  <c r="K16" i="1"/>
  <c r="I16" i="1"/>
  <c r="H16" i="1" s="1"/>
  <c r="F16" i="1"/>
  <c r="R16" i="1" s="1"/>
  <c r="Q16" i="1" s="1"/>
  <c r="E16" i="1"/>
  <c r="C16" i="1"/>
  <c r="B16" i="1" s="1"/>
  <c r="S15" i="1"/>
  <c r="R15" i="1"/>
  <c r="Q15" i="1" s="1"/>
  <c r="L15" i="1"/>
  <c r="K15" i="1" s="1"/>
  <c r="J15" i="1"/>
  <c r="P15" i="1" s="1"/>
  <c r="N15" i="1" s="1"/>
  <c r="I15" i="1"/>
  <c r="H15" i="1"/>
  <c r="F15" i="1"/>
  <c r="E15" i="1"/>
  <c r="C15" i="1"/>
  <c r="O15" i="1" s="1"/>
  <c r="B15" i="1"/>
  <c r="S14" i="1"/>
  <c r="P14" i="1"/>
  <c r="L14" i="1"/>
  <c r="K14" i="1"/>
  <c r="J14" i="1"/>
  <c r="I14" i="1"/>
  <c r="H14" i="1"/>
  <c r="F14" i="1"/>
  <c r="C14" i="1"/>
  <c r="O14" i="1" s="1"/>
  <c r="N14" i="1" s="1"/>
  <c r="B14" i="1"/>
  <c r="S13" i="1"/>
  <c r="P13" i="1"/>
  <c r="O13" i="1"/>
  <c r="N13" i="1" s="1"/>
  <c r="L13" i="1"/>
  <c r="K13" i="1"/>
  <c r="I13" i="1"/>
  <c r="H13" i="1" s="1"/>
  <c r="F13" i="1"/>
  <c r="R13" i="1" s="1"/>
  <c r="Q13" i="1" s="1"/>
  <c r="E13" i="1"/>
  <c r="C13" i="1"/>
  <c r="B13" i="1" s="1"/>
  <c r="S12" i="1"/>
  <c r="P12" i="1"/>
  <c r="L12" i="1"/>
  <c r="K12" i="1" s="1"/>
  <c r="I12" i="1"/>
  <c r="H12" i="1"/>
  <c r="F12" i="1"/>
  <c r="E12" i="1" s="1"/>
  <c r="C12" i="1"/>
  <c r="O12" i="1" s="1"/>
  <c r="N12" i="1" s="1"/>
  <c r="B12" i="1"/>
  <c r="S11" i="1"/>
  <c r="O11" i="1"/>
  <c r="L11" i="1"/>
  <c r="K11" i="1"/>
  <c r="J11" i="1"/>
  <c r="I11" i="1"/>
  <c r="F11" i="1"/>
  <c r="E11" i="1"/>
  <c r="C11" i="1"/>
  <c r="B11" i="1"/>
  <c r="S10" i="1"/>
  <c r="R10" i="1"/>
  <c r="P10" i="1"/>
  <c r="L10" i="1"/>
  <c r="K10" i="1"/>
  <c r="I10" i="1"/>
  <c r="H10" i="1" s="1"/>
  <c r="F10" i="1"/>
  <c r="E10" i="1"/>
  <c r="C10" i="1"/>
  <c r="C9" i="1" s="1"/>
  <c r="C7" i="1" s="1"/>
  <c r="M9" i="1"/>
  <c r="M7" i="1" s="1"/>
  <c r="M34" i="1" s="1"/>
  <c r="M36" i="1" s="1"/>
  <c r="G9" i="1"/>
  <c r="D9" i="1"/>
  <c r="D7" i="1" s="1"/>
  <c r="G7" i="1"/>
  <c r="G34" i="1" s="1"/>
  <c r="G36" i="1" s="1"/>
  <c r="O10" i="1" l="1"/>
  <c r="O22" i="1"/>
  <c r="N22" i="1" s="1"/>
  <c r="H26" i="1"/>
  <c r="H25" i="1" s="1"/>
  <c r="I25" i="1"/>
  <c r="O26" i="1"/>
  <c r="H11" i="1"/>
  <c r="H9" i="1" s="1"/>
  <c r="H7" i="1" s="1"/>
  <c r="H34" i="1" s="1"/>
  <c r="H36" i="1" s="1"/>
  <c r="J9" i="1"/>
  <c r="J7" i="1" s="1"/>
  <c r="J34" i="1" s="1"/>
  <c r="J36" i="1" s="1"/>
  <c r="P11" i="1"/>
  <c r="P9" i="1" s="1"/>
  <c r="P7" i="1" s="1"/>
  <c r="P26" i="1"/>
  <c r="P25" i="1" s="1"/>
  <c r="B26" i="1"/>
  <c r="B25" i="1" s="1"/>
  <c r="D25" i="1"/>
  <c r="D34" i="1"/>
  <c r="D36" i="1" s="1"/>
  <c r="I9" i="1"/>
  <c r="I7" i="1" s="1"/>
  <c r="I34" i="1" s="1"/>
  <c r="I36" i="1" s="1"/>
  <c r="Q10" i="1"/>
  <c r="K9" i="1"/>
  <c r="K7" i="1" s="1"/>
  <c r="E21" i="1"/>
  <c r="Q22" i="1"/>
  <c r="H23" i="1"/>
  <c r="E25" i="1"/>
  <c r="Q27" i="1"/>
  <c r="Q25" i="1" s="1"/>
  <c r="I28" i="1"/>
  <c r="B29" i="1"/>
  <c r="B28" i="1" s="1"/>
  <c r="O29" i="1"/>
  <c r="C28" i="1"/>
  <c r="C34" i="1" s="1"/>
  <c r="C36" i="1" s="1"/>
  <c r="K28" i="1"/>
  <c r="S31" i="1"/>
  <c r="N11" i="1"/>
  <c r="R12" i="1"/>
  <c r="Q12" i="1" s="1"/>
  <c r="R17" i="1"/>
  <c r="Q17" i="1" s="1"/>
  <c r="R19" i="1"/>
  <c r="Q19" i="1" s="1"/>
  <c r="N32" i="1"/>
  <c r="N31" i="1" s="1"/>
  <c r="O31" i="1"/>
  <c r="E14" i="1"/>
  <c r="E9" i="1" s="1"/>
  <c r="E7" i="1" s="1"/>
  <c r="E34" i="1" s="1"/>
  <c r="E36" i="1" s="1"/>
  <c r="R14" i="1"/>
  <c r="Q14" i="1" s="1"/>
  <c r="K32" i="1"/>
  <c r="K31" i="1" s="1"/>
  <c r="L31" i="1"/>
  <c r="R32" i="1"/>
  <c r="L9" i="1"/>
  <c r="L7" i="1" s="1"/>
  <c r="L34" i="1" s="1"/>
  <c r="L36" i="1" s="1"/>
  <c r="B10" i="1"/>
  <c r="B9" i="1" s="1"/>
  <c r="B7" i="1" s="1"/>
  <c r="B34" i="1" s="1"/>
  <c r="B36" i="1" s="1"/>
  <c r="S9" i="1"/>
  <c r="S7" i="1" s="1"/>
  <c r="S34" i="1" s="1"/>
  <c r="S36" i="1" s="1"/>
  <c r="R11" i="1"/>
  <c r="Q11" i="1" s="1"/>
  <c r="F9" i="1"/>
  <c r="F7" i="1" s="1"/>
  <c r="F34" i="1" s="1"/>
  <c r="F36" i="1" s="1"/>
  <c r="R25" i="1"/>
  <c r="Q29" i="1"/>
  <c r="Q28" i="1" s="1"/>
  <c r="R28" i="1"/>
  <c r="H31" i="1"/>
  <c r="Q33" i="1"/>
  <c r="O9" i="1" l="1"/>
  <c r="O7" i="1" s="1"/>
  <c r="N10" i="1"/>
  <c r="N9" i="1" s="1"/>
  <c r="N7" i="1" s="1"/>
  <c r="O28" i="1"/>
  <c r="N29" i="1"/>
  <c r="N28" i="1" s="1"/>
  <c r="P34" i="1"/>
  <c r="P36" i="1" s="1"/>
  <c r="Q32" i="1"/>
  <c r="Q31" i="1" s="1"/>
  <c r="R31" i="1"/>
  <c r="R9" i="1"/>
  <c r="R7" i="1" s="1"/>
  <c r="O25" i="1"/>
  <c r="N26" i="1"/>
  <c r="N25" i="1" s="1"/>
  <c r="K34" i="1"/>
  <c r="K36" i="1" s="1"/>
  <c r="Q9" i="1"/>
  <c r="Q7" i="1" s="1"/>
  <c r="Q34" i="1" s="1"/>
  <c r="Q36" i="1" s="1"/>
  <c r="R34" i="1" l="1"/>
  <c r="R36" i="1" s="1"/>
  <c r="N34" i="1"/>
  <c r="N36" i="1" s="1"/>
  <c r="O34" i="1"/>
  <c r="O36" i="1" s="1"/>
</calcChain>
</file>

<file path=xl/sharedStrings.xml><?xml version="1.0" encoding="utf-8"?>
<sst xmlns="http://schemas.openxmlformats.org/spreadsheetml/2006/main" count="60" uniqueCount="42">
  <si>
    <t xml:space="preserve">ZAJIŠTĚNOST POHLEDÁVEK MĚSTSKÉHO OBVODU MORAVSKÁ OSTRAVA A PŘÍVOZ KE DNI 31. 12. 2015 </t>
  </si>
  <si>
    <t xml:space="preserve"> Druh pohledávky/zajištění pohledávky</t>
  </si>
  <si>
    <t>Pohledávky v samostatné působnosti městského obvodu</t>
  </si>
  <si>
    <t>Pohledávky v přenesené působosti městského obvodu</t>
  </si>
  <si>
    <t>Pohledávky za městský obvod celkem</t>
  </si>
  <si>
    <t>Pohledávky v tis. Kč k 31.12.2015</t>
  </si>
  <si>
    <t>Počet dlužníků k 31.12. 2015</t>
  </si>
  <si>
    <t>CELKEM</t>
  </si>
  <si>
    <t>Z toho do lhůty splatnosti</t>
  </si>
  <si>
    <t>Z toho po lhůtě splatnosti</t>
  </si>
  <si>
    <t>Celkem</t>
  </si>
  <si>
    <r>
      <t xml:space="preserve">A. Základní dluh (jistina) celkem                                            </t>
    </r>
    <r>
      <rPr>
        <sz val="11"/>
        <rFont val="Arial"/>
        <family val="2"/>
        <charset val="238"/>
      </rPr>
      <t>(bez popl.a úroků z prodl. a sml.pokut)</t>
    </r>
  </si>
  <si>
    <t xml:space="preserve">     z toho</t>
  </si>
  <si>
    <t>1. Pohledávky zajištěné  - základní dluh</t>
  </si>
  <si>
    <t xml:space="preserve">  - podána žaloba k příslušnému soudu</t>
  </si>
  <si>
    <t xml:space="preserve">  - exekuční titul (PR, rozsudek, notářs.zápis)</t>
  </si>
  <si>
    <t xml:space="preserve">  - podán návrh na výkon rozhodnutí/exekuce</t>
  </si>
  <si>
    <t xml:space="preserve">  - probíhá výkon rozhodnutí/exekuce</t>
  </si>
  <si>
    <t xml:space="preserve">    - probíhá srážka z důchodu, ze mzdy</t>
  </si>
  <si>
    <t xml:space="preserve">    - exekuce v pořadí</t>
  </si>
  <si>
    <t xml:space="preserve">  - uzavřena dohoda o splátkách dluhu </t>
  </si>
  <si>
    <t xml:space="preserve">  - uznání dluhu co do důvodu a výše</t>
  </si>
  <si>
    <t xml:space="preserve">  - přihláška do konkurzu </t>
  </si>
  <si>
    <t xml:space="preserve">  - přihláška do likvidace</t>
  </si>
  <si>
    <t xml:space="preserve">  - přihláška do insolvenčního řízení</t>
  </si>
  <si>
    <t xml:space="preserve">  - přihláška do dědického řízení</t>
  </si>
  <si>
    <t xml:space="preserve">  - návrh na odpis</t>
  </si>
  <si>
    <t>2. Pohledávky nezajištěné - základní dluh</t>
  </si>
  <si>
    <t>3. Promlčené pohledávky - základní dluh</t>
  </si>
  <si>
    <t>B. Poplatky z prodlení celkem</t>
  </si>
  <si>
    <t xml:space="preserve">1. Poplatky z prodlení zajištěné </t>
  </si>
  <si>
    <t>2. Poplatky z prodlení nezajištěné</t>
  </si>
  <si>
    <t xml:space="preserve">C. Úroky z prodlení celkem </t>
  </si>
  <si>
    <t xml:space="preserve">1. Úroky z prodlení - zajištěné </t>
  </si>
  <si>
    <t xml:space="preserve">2. Úroky z prodlení - nezajištěné </t>
  </si>
  <si>
    <t>D. Smluvní pokuty celkem</t>
  </si>
  <si>
    <t xml:space="preserve">1. Smluvní pokuty - zajištěné </t>
  </si>
  <si>
    <t xml:space="preserve">2. Smluvní pokuty - nezajištěné </t>
  </si>
  <si>
    <r>
      <t xml:space="preserve">CELKEM                                                          </t>
    </r>
    <r>
      <rPr>
        <b/>
        <sz val="10"/>
        <rFont val="Arial"/>
        <family val="2"/>
        <charset val="238"/>
      </rPr>
      <t>(vč. popl. a úroků z prodl. a smluv.pokut)</t>
    </r>
  </si>
  <si>
    <t>Přeplatky celkem</t>
  </si>
  <si>
    <t>CELKEM  - stav dle účetní evidence</t>
  </si>
  <si>
    <t>tabulka č.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</si>
</sst>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2" fillId="0" borderId="0" xfId="0" applyFont="1" applyFill="1" applyAlignment="1"/>
    <xf numFmtId="0" fontId="0" fillId="0" borderId="0" xfId="0" applyFill="1" applyAlignment="1"/>
    <xf numFmtId="1" fontId="3" fillId="0" borderId="0" xfId="0" applyNumberFormat="1" applyFont="1" applyFill="1" applyAlignment="1"/>
    <xf numFmtId="0" fontId="3" fillId="0" borderId="0" xfId="0" applyFont="1" applyFill="1"/>
    <xf numFmtId="0" fontId="4" fillId="0" borderId="0" xfId="0" applyFont="1" applyAlignment="1">
      <alignment horizontal="right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8" fillId="2" borderId="11" xfId="0" applyFont="1" applyFill="1" applyBorder="1" applyAlignment="1">
      <alignment wrapText="1"/>
    </xf>
    <xf numFmtId="3" fontId="9" fillId="2" borderId="8" xfId="0" applyNumberFormat="1" applyFont="1" applyFill="1" applyBorder="1" applyAlignment="1">
      <alignment wrapText="1"/>
    </xf>
    <xf numFmtId="3" fontId="9" fillId="2" borderId="9" xfId="0" applyNumberFormat="1" applyFont="1" applyFill="1" applyBorder="1" applyAlignment="1">
      <alignment wrapText="1"/>
    </xf>
    <xf numFmtId="3" fontId="9" fillId="2" borderId="10" xfId="0" applyNumberFormat="1" applyFont="1" applyFill="1" applyBorder="1" applyAlignment="1">
      <alignment wrapText="1"/>
    </xf>
    <xf numFmtId="0" fontId="8" fillId="3" borderId="11" xfId="0" applyFont="1" applyFill="1" applyBorder="1" applyAlignment="1">
      <alignment wrapText="1"/>
    </xf>
    <xf numFmtId="3" fontId="9" fillId="3" borderId="8" xfId="0" applyNumberFormat="1" applyFont="1" applyFill="1" applyBorder="1" applyAlignment="1">
      <alignment wrapText="1"/>
    </xf>
    <xf numFmtId="3" fontId="9" fillId="3" borderId="9" xfId="0" applyNumberFormat="1" applyFont="1" applyFill="1" applyBorder="1" applyAlignment="1">
      <alignment wrapText="1"/>
    </xf>
    <xf numFmtId="3" fontId="9" fillId="3" borderId="10" xfId="0" applyNumberFormat="1" applyFont="1" applyFill="1" applyBorder="1" applyAlignment="1">
      <alignment wrapText="1"/>
    </xf>
    <xf numFmtId="0" fontId="0" fillId="3" borderId="0" xfId="0" applyFill="1"/>
    <xf numFmtId="49" fontId="9" fillId="4" borderId="11" xfId="0" applyNumberFormat="1" applyFont="1" applyFill="1" applyBorder="1"/>
    <xf numFmtId="3" fontId="9" fillId="4" borderId="8" xfId="0" applyNumberFormat="1" applyFont="1" applyFill="1" applyBorder="1" applyAlignment="1"/>
    <xf numFmtId="3" fontId="9" fillId="4" borderId="9" xfId="0" applyNumberFormat="1" applyFont="1" applyFill="1" applyBorder="1" applyAlignment="1"/>
    <xf numFmtId="3" fontId="9" fillId="4" borderId="10" xfId="0" applyNumberFormat="1" applyFont="1" applyFill="1" applyBorder="1" applyAlignment="1"/>
    <xf numFmtId="3" fontId="9" fillId="5" borderId="10" xfId="0" applyNumberFormat="1" applyFont="1" applyFill="1" applyBorder="1" applyAlignment="1"/>
    <xf numFmtId="0" fontId="9" fillId="0" borderId="11" xfId="0" applyFont="1" applyBorder="1"/>
    <xf numFmtId="3" fontId="9" fillId="0" borderId="8" xfId="0" applyNumberFormat="1" applyFont="1" applyBorder="1" applyAlignment="1"/>
    <xf numFmtId="3" fontId="9" fillId="0" borderId="9" xfId="0" applyNumberFormat="1" applyFont="1" applyBorder="1" applyAlignment="1"/>
    <xf numFmtId="3" fontId="9" fillId="0" borderId="10" xfId="0" applyNumberFormat="1" applyFont="1" applyBorder="1" applyAlignment="1"/>
    <xf numFmtId="3" fontId="9" fillId="5" borderId="8" xfId="0" applyNumberFormat="1" applyFont="1" applyFill="1" applyBorder="1" applyAlignment="1"/>
    <xf numFmtId="3" fontId="9" fillId="5" borderId="9" xfId="0" applyNumberFormat="1" applyFont="1" applyFill="1" applyBorder="1" applyAlignment="1"/>
    <xf numFmtId="49" fontId="8" fillId="6" borderId="11" xfId="0" applyNumberFormat="1" applyFont="1" applyFill="1" applyBorder="1"/>
    <xf numFmtId="3" fontId="9" fillId="6" borderId="8" xfId="0" applyNumberFormat="1" applyFont="1" applyFill="1" applyBorder="1" applyAlignment="1"/>
    <xf numFmtId="3" fontId="9" fillId="6" borderId="9" xfId="0" applyNumberFormat="1" applyFont="1" applyFill="1" applyBorder="1" applyAlignment="1"/>
    <xf numFmtId="3" fontId="9" fillId="6" borderId="10" xfId="0" applyNumberFormat="1" applyFont="1" applyFill="1" applyBorder="1" applyAlignment="1"/>
    <xf numFmtId="0" fontId="9" fillId="7" borderId="11" xfId="0" applyFont="1" applyFill="1" applyBorder="1"/>
    <xf numFmtId="3" fontId="9" fillId="7" borderId="8" xfId="0" applyNumberFormat="1" applyFont="1" applyFill="1" applyBorder="1" applyAlignment="1"/>
    <xf numFmtId="3" fontId="9" fillId="7" borderId="9" xfId="0" applyNumberFormat="1" applyFont="1" applyFill="1" applyBorder="1" applyAlignment="1"/>
    <xf numFmtId="3" fontId="9" fillId="7" borderId="10" xfId="0" applyNumberFormat="1" applyFont="1" applyFill="1" applyBorder="1" applyAlignment="1"/>
    <xf numFmtId="49" fontId="9" fillId="7" borderId="11" xfId="0" applyNumberFormat="1" applyFont="1" applyFill="1" applyBorder="1"/>
    <xf numFmtId="0" fontId="8" fillId="8" borderId="11" xfId="0" applyFont="1" applyFill="1" applyBorder="1"/>
    <xf numFmtId="3" fontId="9" fillId="9" borderId="8" xfId="0" applyNumberFormat="1" applyFont="1" applyFill="1" applyBorder="1" applyAlignment="1"/>
    <xf numFmtId="3" fontId="9" fillId="9" borderId="9" xfId="0" applyNumberFormat="1" applyFont="1" applyFill="1" applyBorder="1" applyAlignment="1"/>
    <xf numFmtId="3" fontId="9" fillId="9" borderId="10" xfId="0" applyNumberFormat="1" applyFont="1" applyFill="1" applyBorder="1" applyAlignment="1"/>
    <xf numFmtId="0" fontId="9" fillId="0" borderId="0" xfId="0" applyFont="1"/>
    <xf numFmtId="0" fontId="8" fillId="10" borderId="11" xfId="0" applyFont="1" applyFill="1" applyBorder="1"/>
    <xf numFmtId="3" fontId="9" fillId="11" borderId="8" xfId="0" applyNumberFormat="1" applyFont="1" applyFill="1" applyBorder="1" applyAlignment="1"/>
    <xf numFmtId="3" fontId="9" fillId="11" borderId="10" xfId="0" applyNumberFormat="1" applyFont="1" applyFill="1" applyBorder="1" applyAlignment="1"/>
    <xf numFmtId="3" fontId="9" fillId="11" borderId="9" xfId="0" applyNumberFormat="1" applyFont="1" applyFill="1" applyBorder="1" applyAlignment="1"/>
    <xf numFmtId="0" fontId="8" fillId="12" borderId="11" xfId="0" applyFont="1" applyFill="1" applyBorder="1" applyAlignment="1">
      <alignment wrapText="1"/>
    </xf>
    <xf numFmtId="3" fontId="8" fillId="12" borderId="8" xfId="0" applyNumberFormat="1" applyFont="1" applyFill="1" applyBorder="1" applyAlignment="1"/>
    <xf numFmtId="3" fontId="8" fillId="12" borderId="9" xfId="0" applyNumberFormat="1" applyFont="1" applyFill="1" applyBorder="1" applyAlignment="1"/>
    <xf numFmtId="3" fontId="8" fillId="12" borderId="10" xfId="0" applyNumberFormat="1" applyFont="1" applyFill="1" applyBorder="1" applyAlignment="1"/>
    <xf numFmtId="0" fontId="1" fillId="0" borderId="0" xfId="0" applyFont="1" applyFill="1"/>
    <xf numFmtId="0" fontId="8" fillId="13" borderId="11" xfId="0" applyFont="1" applyFill="1" applyBorder="1"/>
    <xf numFmtId="3" fontId="8" fillId="13" borderId="8" xfId="0" applyNumberFormat="1" applyFont="1" applyFill="1" applyBorder="1" applyAlignment="1"/>
    <xf numFmtId="3" fontId="8" fillId="13" borderId="9" xfId="0" applyNumberFormat="1" applyFont="1" applyFill="1" applyBorder="1" applyAlignment="1"/>
    <xf numFmtId="3" fontId="8" fillId="13" borderId="10" xfId="0" applyNumberFormat="1" applyFont="1" applyFill="1" applyBorder="1" applyAlignment="1"/>
    <xf numFmtId="0" fontId="1" fillId="0" borderId="0" xfId="0" applyFont="1"/>
    <xf numFmtId="0" fontId="8" fillId="12" borderId="12" xfId="0" applyFont="1" applyFill="1" applyBorder="1" applyAlignment="1">
      <alignment wrapText="1"/>
    </xf>
    <xf numFmtId="3" fontId="8" fillId="12" borderId="13" xfId="0" applyNumberFormat="1" applyFont="1" applyFill="1" applyBorder="1" applyAlignment="1"/>
    <xf numFmtId="3" fontId="8" fillId="12" borderId="14" xfId="0" applyNumberFormat="1" applyFont="1" applyFill="1" applyBorder="1" applyAlignment="1"/>
    <xf numFmtId="3" fontId="8" fillId="12" borderId="15" xfId="0" applyNumberFormat="1" applyFont="1" applyFill="1" applyBorder="1" applyAlignment="1"/>
    <xf numFmtId="0" fontId="0" fillId="0" borderId="0" xfId="0" applyFill="1"/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7" xfId="0" applyBorder="1" applyAlignment="1"/>
    <xf numFmtId="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5" fillId="0" borderId="0" xfId="0" applyNumberFormat="1" applyFont="1" applyFill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tabSelected="1" workbookViewId="0">
      <selection activeCell="U4" sqref="U4"/>
    </sheetView>
  </sheetViews>
  <sheetFormatPr defaultRowHeight="15" x14ac:dyDescent="0.25"/>
  <cols>
    <col min="1" max="1" width="43.5703125" customWidth="1"/>
    <col min="2" max="18" width="11.140625" customWidth="1"/>
    <col min="19" max="19" width="12" customWidth="1"/>
  </cols>
  <sheetData>
    <row r="1" spans="1:19" s="4" customFormat="1" ht="20.25" customHeight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20.25" customHeight="1" x14ac:dyDescent="0.25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77" t="s">
        <v>41</v>
      </c>
    </row>
    <row r="3" spans="1:19" ht="15.75" thickBot="1" x14ac:dyDescent="0.3">
      <c r="S3" s="5"/>
    </row>
    <row r="4" spans="1:19" ht="19.5" customHeight="1" thickBot="1" x14ac:dyDescent="0.3">
      <c r="A4" s="66" t="s">
        <v>1</v>
      </c>
      <c r="B4" s="69" t="s">
        <v>2</v>
      </c>
      <c r="C4" s="70"/>
      <c r="D4" s="70"/>
      <c r="E4" s="70"/>
      <c r="F4" s="70"/>
      <c r="G4" s="70"/>
      <c r="H4" s="69" t="s">
        <v>3</v>
      </c>
      <c r="I4" s="70"/>
      <c r="J4" s="70"/>
      <c r="K4" s="70"/>
      <c r="L4" s="70"/>
      <c r="M4" s="70"/>
      <c r="N4" s="69" t="s">
        <v>4</v>
      </c>
      <c r="O4" s="70"/>
      <c r="P4" s="70"/>
      <c r="Q4" s="70"/>
      <c r="R4" s="70"/>
      <c r="S4" s="70"/>
    </row>
    <row r="5" spans="1:19" ht="21" customHeight="1" x14ac:dyDescent="0.25">
      <c r="A5" s="67"/>
      <c r="B5" s="71" t="s">
        <v>5</v>
      </c>
      <c r="C5" s="72"/>
      <c r="D5" s="73"/>
      <c r="E5" s="74" t="s">
        <v>6</v>
      </c>
      <c r="F5" s="75"/>
      <c r="G5" s="76"/>
      <c r="H5" s="71" t="s">
        <v>5</v>
      </c>
      <c r="I5" s="72"/>
      <c r="J5" s="73"/>
      <c r="K5" s="74" t="s">
        <v>6</v>
      </c>
      <c r="L5" s="75"/>
      <c r="M5" s="76"/>
      <c r="N5" s="71" t="s">
        <v>5</v>
      </c>
      <c r="O5" s="72"/>
      <c r="P5" s="73"/>
      <c r="Q5" s="74" t="s">
        <v>6</v>
      </c>
      <c r="R5" s="75"/>
      <c r="S5" s="76"/>
    </row>
    <row r="6" spans="1:19" ht="38.25" x14ac:dyDescent="0.25">
      <c r="A6" s="68"/>
      <c r="B6" s="6" t="s">
        <v>7</v>
      </c>
      <c r="C6" s="7" t="s">
        <v>8</v>
      </c>
      <c r="D6" s="8" t="s">
        <v>9</v>
      </c>
      <c r="E6" s="9" t="s">
        <v>10</v>
      </c>
      <c r="F6" s="10" t="s">
        <v>8</v>
      </c>
      <c r="G6" s="11" t="s">
        <v>9</v>
      </c>
      <c r="H6" s="6" t="s">
        <v>7</v>
      </c>
      <c r="I6" s="7" t="s">
        <v>8</v>
      </c>
      <c r="J6" s="8" t="s">
        <v>9</v>
      </c>
      <c r="K6" s="9" t="s">
        <v>10</v>
      </c>
      <c r="L6" s="10" t="s">
        <v>8</v>
      </c>
      <c r="M6" s="11" t="s">
        <v>9</v>
      </c>
      <c r="N6" s="6" t="s">
        <v>7</v>
      </c>
      <c r="O6" s="7" t="s">
        <v>8</v>
      </c>
      <c r="P6" s="8" t="s">
        <v>9</v>
      </c>
      <c r="Q6" s="9" t="s">
        <v>10</v>
      </c>
      <c r="R6" s="10" t="s">
        <v>8</v>
      </c>
      <c r="S6" s="11" t="s">
        <v>9</v>
      </c>
    </row>
    <row r="7" spans="1:19" ht="30.75" customHeight="1" x14ac:dyDescent="0.25">
      <c r="A7" s="12" t="s">
        <v>11</v>
      </c>
      <c r="B7" s="13">
        <f t="shared" ref="B7:S7" si="0">B9+B23+B24</f>
        <v>101149</v>
      </c>
      <c r="C7" s="14">
        <f t="shared" si="0"/>
        <v>47471</v>
      </c>
      <c r="D7" s="15">
        <f t="shared" si="0"/>
        <v>53678</v>
      </c>
      <c r="E7" s="13">
        <f t="shared" si="0"/>
        <v>3009</v>
      </c>
      <c r="F7" s="14">
        <f t="shared" si="0"/>
        <v>1198</v>
      </c>
      <c r="G7" s="15">
        <f t="shared" si="0"/>
        <v>1811</v>
      </c>
      <c r="H7" s="13">
        <f t="shared" si="0"/>
        <v>12274.35</v>
      </c>
      <c r="I7" s="14">
        <f t="shared" si="0"/>
        <v>248</v>
      </c>
      <c r="J7" s="15">
        <f t="shared" si="0"/>
        <v>12025.85</v>
      </c>
      <c r="K7" s="13">
        <f t="shared" si="0"/>
        <v>5096</v>
      </c>
      <c r="L7" s="14">
        <f t="shared" si="0"/>
        <v>3</v>
      </c>
      <c r="M7" s="15">
        <f t="shared" si="0"/>
        <v>5093</v>
      </c>
      <c r="N7" s="13">
        <f t="shared" si="0"/>
        <v>113423.35</v>
      </c>
      <c r="O7" s="14">
        <f t="shared" si="0"/>
        <v>47719</v>
      </c>
      <c r="P7" s="15">
        <f t="shared" si="0"/>
        <v>65704.350000000006</v>
      </c>
      <c r="Q7" s="13">
        <f t="shared" si="0"/>
        <v>8105</v>
      </c>
      <c r="R7" s="14">
        <f t="shared" si="0"/>
        <v>1201</v>
      </c>
      <c r="S7" s="15">
        <f t="shared" si="0"/>
        <v>6904</v>
      </c>
    </row>
    <row r="8" spans="1:19" s="20" customFormat="1" ht="17.25" customHeight="1" x14ac:dyDescent="0.25">
      <c r="A8" s="16" t="s">
        <v>12</v>
      </c>
      <c r="B8" s="17"/>
      <c r="C8" s="18"/>
      <c r="D8" s="19"/>
      <c r="E8" s="17"/>
      <c r="F8" s="18"/>
      <c r="G8" s="19"/>
      <c r="H8" s="17"/>
      <c r="I8" s="18"/>
      <c r="J8" s="19"/>
      <c r="K8" s="17"/>
      <c r="L8" s="18"/>
      <c r="M8" s="19"/>
      <c r="N8" s="17"/>
      <c r="O8" s="18"/>
      <c r="P8" s="19"/>
      <c r="Q8" s="17"/>
      <c r="R8" s="18"/>
      <c r="S8" s="19"/>
    </row>
    <row r="9" spans="1:19" ht="18.95" customHeight="1" x14ac:dyDescent="0.25">
      <c r="A9" s="21" t="s">
        <v>13</v>
      </c>
      <c r="B9" s="22">
        <f t="shared" ref="B9:S9" si="1">SUM(B10:B22)</f>
        <v>42893</v>
      </c>
      <c r="C9" s="23">
        <f t="shared" si="1"/>
        <v>0</v>
      </c>
      <c r="D9" s="24">
        <f t="shared" si="1"/>
        <v>42893</v>
      </c>
      <c r="E9" s="22">
        <f t="shared" si="1"/>
        <v>852</v>
      </c>
      <c r="F9" s="23">
        <f t="shared" si="1"/>
        <v>0</v>
      </c>
      <c r="G9" s="25">
        <f t="shared" si="1"/>
        <v>852</v>
      </c>
      <c r="H9" s="22">
        <f t="shared" si="1"/>
        <v>11857.35</v>
      </c>
      <c r="I9" s="23">
        <f t="shared" si="1"/>
        <v>0</v>
      </c>
      <c r="J9" s="24">
        <f>SUM(J10:J22)-0.5</f>
        <v>11856.85</v>
      </c>
      <c r="K9" s="22">
        <f t="shared" si="1"/>
        <v>5027</v>
      </c>
      <c r="L9" s="23">
        <f t="shared" si="1"/>
        <v>0</v>
      </c>
      <c r="M9" s="25">
        <f t="shared" si="1"/>
        <v>5027</v>
      </c>
      <c r="N9" s="22">
        <f t="shared" si="1"/>
        <v>54750.35</v>
      </c>
      <c r="O9" s="23">
        <f t="shared" si="1"/>
        <v>0</v>
      </c>
      <c r="P9" s="24">
        <f t="shared" si="1"/>
        <v>54750.35</v>
      </c>
      <c r="Q9" s="22">
        <f t="shared" si="1"/>
        <v>5879</v>
      </c>
      <c r="R9" s="23">
        <f t="shared" si="1"/>
        <v>0</v>
      </c>
      <c r="S9" s="25">
        <f t="shared" si="1"/>
        <v>5879</v>
      </c>
    </row>
    <row r="10" spans="1:19" ht="18.95" customHeight="1" x14ac:dyDescent="0.25">
      <c r="A10" s="26" t="s">
        <v>14</v>
      </c>
      <c r="B10" s="27">
        <f t="shared" ref="B10:B21" si="2">SUM(C10:D10)</f>
        <v>3564</v>
      </c>
      <c r="C10" s="28">
        <f t="shared" ref="C10:C22" si="3">C47+C82</f>
        <v>0</v>
      </c>
      <c r="D10" s="29">
        <v>3564</v>
      </c>
      <c r="E10" s="27">
        <f>SUM(F10:G10)</f>
        <v>47</v>
      </c>
      <c r="F10" s="28">
        <f t="shared" ref="F10:F22" si="4">F47+F82</f>
        <v>0</v>
      </c>
      <c r="G10" s="28">
        <v>47</v>
      </c>
      <c r="H10" s="27">
        <f t="shared" ref="H10:H21" si="5">SUM(I10:J10)</f>
        <v>0</v>
      </c>
      <c r="I10" s="28">
        <f t="shared" ref="I10:I22" si="6">I47+I82</f>
        <v>0</v>
      </c>
      <c r="J10" s="29">
        <v>0</v>
      </c>
      <c r="K10" s="27">
        <f>SUM(L10:M10)</f>
        <v>0</v>
      </c>
      <c r="L10" s="28">
        <f t="shared" ref="L10:L22" si="7">L47+L82</f>
        <v>0</v>
      </c>
      <c r="M10" s="28">
        <v>0</v>
      </c>
      <c r="N10" s="27">
        <f>SUM(O10:P10)</f>
        <v>3564</v>
      </c>
      <c r="O10" s="29">
        <f t="shared" ref="O10:P24" si="8">C10+I10</f>
        <v>0</v>
      </c>
      <c r="P10" s="29">
        <f t="shared" si="8"/>
        <v>3564</v>
      </c>
      <c r="Q10" s="27">
        <f>SUM(R10:S10)</f>
        <v>47</v>
      </c>
      <c r="R10" s="28">
        <f t="shared" ref="R10:S22" si="9">F10+L10</f>
        <v>0</v>
      </c>
      <c r="S10" s="28">
        <f t="shared" si="9"/>
        <v>47</v>
      </c>
    </row>
    <row r="11" spans="1:19" ht="18.95" customHeight="1" x14ac:dyDescent="0.25">
      <c r="A11" s="26" t="s">
        <v>15</v>
      </c>
      <c r="B11" s="27">
        <f t="shared" si="2"/>
        <v>23147</v>
      </c>
      <c r="C11" s="28">
        <f t="shared" si="3"/>
        <v>0</v>
      </c>
      <c r="D11" s="29">
        <v>23147</v>
      </c>
      <c r="E11" s="27">
        <f t="shared" ref="E11:E22" si="10">SUM(F11:G11)</f>
        <v>424</v>
      </c>
      <c r="F11" s="28">
        <f t="shared" si="4"/>
        <v>0</v>
      </c>
      <c r="G11" s="28">
        <v>424</v>
      </c>
      <c r="H11" s="27">
        <f t="shared" si="5"/>
        <v>10596.5</v>
      </c>
      <c r="I11" s="28">
        <f t="shared" si="6"/>
        <v>0</v>
      </c>
      <c r="J11" s="29">
        <f>10596+0.5</f>
        <v>10596.5</v>
      </c>
      <c r="K11" s="27">
        <f t="shared" ref="K11:K22" si="11">SUM(L11:M11)</f>
        <v>4679</v>
      </c>
      <c r="L11" s="28">
        <f t="shared" si="7"/>
        <v>0</v>
      </c>
      <c r="M11" s="28">
        <v>4679</v>
      </c>
      <c r="N11" s="27">
        <f t="shared" ref="N11:N24" si="12">SUM(O11:P11)</f>
        <v>33743.5</v>
      </c>
      <c r="O11" s="29">
        <f t="shared" si="8"/>
        <v>0</v>
      </c>
      <c r="P11" s="29">
        <f t="shared" si="8"/>
        <v>33743.5</v>
      </c>
      <c r="Q11" s="27">
        <f t="shared" ref="Q11:Q22" si="13">SUM(R11:S11)</f>
        <v>5103</v>
      </c>
      <c r="R11" s="28">
        <f t="shared" si="9"/>
        <v>0</v>
      </c>
      <c r="S11" s="28">
        <f t="shared" si="9"/>
        <v>5103</v>
      </c>
    </row>
    <row r="12" spans="1:19" ht="18.95" customHeight="1" x14ac:dyDescent="0.25">
      <c r="A12" s="26" t="s">
        <v>16</v>
      </c>
      <c r="B12" s="27">
        <f t="shared" si="2"/>
        <v>972</v>
      </c>
      <c r="C12" s="28">
        <f t="shared" si="3"/>
        <v>0</v>
      </c>
      <c r="D12" s="29">
        <v>972</v>
      </c>
      <c r="E12" s="27">
        <f t="shared" si="10"/>
        <v>1</v>
      </c>
      <c r="F12" s="28">
        <f t="shared" si="4"/>
        <v>0</v>
      </c>
      <c r="G12" s="28">
        <v>1</v>
      </c>
      <c r="H12" s="27">
        <f t="shared" si="5"/>
        <v>0</v>
      </c>
      <c r="I12" s="28">
        <f t="shared" si="6"/>
        <v>0</v>
      </c>
      <c r="J12" s="29">
        <v>0</v>
      </c>
      <c r="K12" s="27">
        <f t="shared" si="11"/>
        <v>0</v>
      </c>
      <c r="L12" s="28">
        <f t="shared" si="7"/>
        <v>0</v>
      </c>
      <c r="M12" s="28">
        <v>0</v>
      </c>
      <c r="N12" s="27">
        <f t="shared" si="12"/>
        <v>972</v>
      </c>
      <c r="O12" s="29">
        <f t="shared" si="8"/>
        <v>0</v>
      </c>
      <c r="P12" s="29">
        <f t="shared" si="8"/>
        <v>972</v>
      </c>
      <c r="Q12" s="27">
        <f t="shared" si="13"/>
        <v>1</v>
      </c>
      <c r="R12" s="28">
        <f t="shared" si="9"/>
        <v>0</v>
      </c>
      <c r="S12" s="28">
        <f t="shared" si="9"/>
        <v>1</v>
      </c>
    </row>
    <row r="13" spans="1:19" ht="18.95" customHeight="1" x14ac:dyDescent="0.25">
      <c r="A13" s="26" t="s">
        <v>17</v>
      </c>
      <c r="B13" s="27">
        <f t="shared" si="2"/>
        <v>0</v>
      </c>
      <c r="C13" s="28">
        <f t="shared" si="3"/>
        <v>0</v>
      </c>
      <c r="D13" s="29">
        <v>0</v>
      </c>
      <c r="E13" s="27">
        <f t="shared" si="10"/>
        <v>0</v>
      </c>
      <c r="F13" s="28">
        <f t="shared" si="4"/>
        <v>0</v>
      </c>
      <c r="G13" s="28">
        <v>0</v>
      </c>
      <c r="H13" s="27">
        <f t="shared" si="5"/>
        <v>0</v>
      </c>
      <c r="I13" s="28">
        <f t="shared" si="6"/>
        <v>0</v>
      </c>
      <c r="J13" s="29">
        <v>0</v>
      </c>
      <c r="K13" s="27">
        <f t="shared" si="11"/>
        <v>0</v>
      </c>
      <c r="L13" s="28">
        <f t="shared" si="7"/>
        <v>0</v>
      </c>
      <c r="M13" s="28">
        <v>0</v>
      </c>
      <c r="N13" s="27">
        <f t="shared" si="12"/>
        <v>0</v>
      </c>
      <c r="O13" s="29">
        <f t="shared" si="8"/>
        <v>0</v>
      </c>
      <c r="P13" s="29">
        <f t="shared" si="8"/>
        <v>0</v>
      </c>
      <c r="Q13" s="27">
        <f t="shared" si="13"/>
        <v>0</v>
      </c>
      <c r="R13" s="28">
        <f t="shared" si="9"/>
        <v>0</v>
      </c>
      <c r="S13" s="28">
        <f t="shared" si="9"/>
        <v>0</v>
      </c>
    </row>
    <row r="14" spans="1:19" ht="18.95" customHeight="1" x14ac:dyDescent="0.25">
      <c r="A14" s="26" t="s">
        <v>18</v>
      </c>
      <c r="B14" s="27">
        <f t="shared" si="2"/>
        <v>3787</v>
      </c>
      <c r="C14" s="28">
        <f t="shared" si="3"/>
        <v>0</v>
      </c>
      <c r="D14" s="29">
        <v>3787</v>
      </c>
      <c r="E14" s="27">
        <f t="shared" si="10"/>
        <v>63</v>
      </c>
      <c r="F14" s="28">
        <f t="shared" si="4"/>
        <v>0</v>
      </c>
      <c r="G14" s="28">
        <v>63</v>
      </c>
      <c r="H14" s="27">
        <f t="shared" si="5"/>
        <v>670.4</v>
      </c>
      <c r="I14" s="28">
        <f t="shared" si="6"/>
        <v>0</v>
      </c>
      <c r="J14" s="29">
        <f>670+0.4</f>
        <v>670.4</v>
      </c>
      <c r="K14" s="27">
        <f t="shared" si="11"/>
        <v>254</v>
      </c>
      <c r="L14" s="28">
        <f t="shared" si="7"/>
        <v>0</v>
      </c>
      <c r="M14" s="28">
        <v>254</v>
      </c>
      <c r="N14" s="27">
        <f t="shared" si="12"/>
        <v>4457.3999999999996</v>
      </c>
      <c r="O14" s="29">
        <f t="shared" si="8"/>
        <v>0</v>
      </c>
      <c r="P14" s="29">
        <f t="shared" si="8"/>
        <v>4457.3999999999996</v>
      </c>
      <c r="Q14" s="27">
        <f t="shared" si="13"/>
        <v>317</v>
      </c>
      <c r="R14" s="28">
        <f t="shared" si="9"/>
        <v>0</v>
      </c>
      <c r="S14" s="28">
        <f t="shared" si="9"/>
        <v>317</v>
      </c>
    </row>
    <row r="15" spans="1:19" ht="18.95" customHeight="1" x14ac:dyDescent="0.25">
      <c r="A15" s="26" t="s">
        <v>19</v>
      </c>
      <c r="B15" s="27">
        <f t="shared" si="2"/>
        <v>7873</v>
      </c>
      <c r="C15" s="28">
        <f t="shared" si="3"/>
        <v>0</v>
      </c>
      <c r="D15" s="29">
        <v>7873</v>
      </c>
      <c r="E15" s="27">
        <f t="shared" si="10"/>
        <v>210</v>
      </c>
      <c r="F15" s="28">
        <f t="shared" si="4"/>
        <v>0</v>
      </c>
      <c r="G15" s="28">
        <v>210</v>
      </c>
      <c r="H15" s="27">
        <f t="shared" si="5"/>
        <v>233.45</v>
      </c>
      <c r="I15" s="28">
        <f t="shared" si="6"/>
        <v>0</v>
      </c>
      <c r="J15" s="29">
        <f>233+0.45</f>
        <v>233.45</v>
      </c>
      <c r="K15" s="27">
        <f t="shared" si="11"/>
        <v>65</v>
      </c>
      <c r="L15" s="28">
        <f t="shared" si="7"/>
        <v>0</v>
      </c>
      <c r="M15" s="28">
        <v>65</v>
      </c>
      <c r="N15" s="27">
        <f t="shared" si="12"/>
        <v>8106.45</v>
      </c>
      <c r="O15" s="29">
        <f t="shared" si="8"/>
        <v>0</v>
      </c>
      <c r="P15" s="29">
        <f t="shared" si="8"/>
        <v>8106.45</v>
      </c>
      <c r="Q15" s="27">
        <f t="shared" si="13"/>
        <v>275</v>
      </c>
      <c r="R15" s="28">
        <f t="shared" si="9"/>
        <v>0</v>
      </c>
      <c r="S15" s="28">
        <f t="shared" si="9"/>
        <v>275</v>
      </c>
    </row>
    <row r="16" spans="1:19" ht="18.95" customHeight="1" x14ac:dyDescent="0.25">
      <c r="A16" s="26" t="s">
        <v>20</v>
      </c>
      <c r="B16" s="27">
        <f t="shared" si="2"/>
        <v>920</v>
      </c>
      <c r="C16" s="28">
        <f t="shared" si="3"/>
        <v>0</v>
      </c>
      <c r="D16" s="29">
        <v>920</v>
      </c>
      <c r="E16" s="27">
        <f t="shared" si="10"/>
        <v>26</v>
      </c>
      <c r="F16" s="28">
        <f t="shared" si="4"/>
        <v>0</v>
      </c>
      <c r="G16" s="28">
        <v>26</v>
      </c>
      <c r="H16" s="27">
        <f t="shared" si="5"/>
        <v>0</v>
      </c>
      <c r="I16" s="28">
        <f t="shared" si="6"/>
        <v>0</v>
      </c>
      <c r="J16" s="29">
        <v>0</v>
      </c>
      <c r="K16" s="27">
        <f t="shared" si="11"/>
        <v>0</v>
      </c>
      <c r="L16" s="28">
        <f t="shared" si="7"/>
        <v>0</v>
      </c>
      <c r="M16" s="28">
        <v>0</v>
      </c>
      <c r="N16" s="27">
        <f t="shared" si="12"/>
        <v>920</v>
      </c>
      <c r="O16" s="29">
        <f t="shared" si="8"/>
        <v>0</v>
      </c>
      <c r="P16" s="29">
        <f t="shared" si="8"/>
        <v>920</v>
      </c>
      <c r="Q16" s="27">
        <f t="shared" si="13"/>
        <v>26</v>
      </c>
      <c r="R16" s="28">
        <f t="shared" si="9"/>
        <v>0</v>
      </c>
      <c r="S16" s="28">
        <f t="shared" si="9"/>
        <v>26</v>
      </c>
    </row>
    <row r="17" spans="1:19" ht="18.95" customHeight="1" x14ac:dyDescent="0.25">
      <c r="A17" s="26" t="s">
        <v>21</v>
      </c>
      <c r="B17" s="27">
        <f t="shared" si="2"/>
        <v>371</v>
      </c>
      <c r="C17" s="28">
        <f t="shared" si="3"/>
        <v>0</v>
      </c>
      <c r="D17" s="29">
        <v>371</v>
      </c>
      <c r="E17" s="27">
        <f t="shared" si="10"/>
        <v>31</v>
      </c>
      <c r="F17" s="28">
        <f t="shared" si="4"/>
        <v>0</v>
      </c>
      <c r="G17" s="28">
        <v>31</v>
      </c>
      <c r="H17" s="27">
        <f t="shared" si="5"/>
        <v>0</v>
      </c>
      <c r="I17" s="28">
        <f t="shared" si="6"/>
        <v>0</v>
      </c>
      <c r="J17" s="29">
        <v>0</v>
      </c>
      <c r="K17" s="27">
        <f t="shared" si="11"/>
        <v>0</v>
      </c>
      <c r="L17" s="28">
        <f t="shared" si="7"/>
        <v>0</v>
      </c>
      <c r="M17" s="28">
        <v>0</v>
      </c>
      <c r="N17" s="27">
        <f t="shared" si="12"/>
        <v>371</v>
      </c>
      <c r="O17" s="29">
        <f t="shared" si="8"/>
        <v>0</v>
      </c>
      <c r="P17" s="29">
        <f t="shared" si="8"/>
        <v>371</v>
      </c>
      <c r="Q17" s="27">
        <f t="shared" si="13"/>
        <v>31</v>
      </c>
      <c r="R17" s="28">
        <f t="shared" si="9"/>
        <v>0</v>
      </c>
      <c r="S17" s="28">
        <f t="shared" si="9"/>
        <v>31</v>
      </c>
    </row>
    <row r="18" spans="1:19" ht="18.95" customHeight="1" x14ac:dyDescent="0.25">
      <c r="A18" s="26" t="s">
        <v>22</v>
      </c>
      <c r="B18" s="27">
        <f t="shared" si="2"/>
        <v>223</v>
      </c>
      <c r="C18" s="28">
        <f t="shared" si="3"/>
        <v>0</v>
      </c>
      <c r="D18" s="29">
        <v>223</v>
      </c>
      <c r="E18" s="27">
        <f t="shared" si="10"/>
        <v>2</v>
      </c>
      <c r="F18" s="28">
        <f t="shared" si="4"/>
        <v>0</v>
      </c>
      <c r="G18" s="28">
        <v>2</v>
      </c>
      <c r="H18" s="27">
        <f t="shared" si="5"/>
        <v>0</v>
      </c>
      <c r="I18" s="28">
        <f t="shared" si="6"/>
        <v>0</v>
      </c>
      <c r="J18" s="29">
        <v>0</v>
      </c>
      <c r="K18" s="27">
        <f t="shared" si="11"/>
        <v>0</v>
      </c>
      <c r="L18" s="28">
        <f t="shared" si="7"/>
        <v>0</v>
      </c>
      <c r="M18" s="28">
        <v>0</v>
      </c>
      <c r="N18" s="27">
        <f t="shared" si="12"/>
        <v>223</v>
      </c>
      <c r="O18" s="29">
        <f t="shared" si="8"/>
        <v>0</v>
      </c>
      <c r="P18" s="29">
        <f t="shared" si="8"/>
        <v>223</v>
      </c>
      <c r="Q18" s="27">
        <f t="shared" si="13"/>
        <v>2</v>
      </c>
      <c r="R18" s="28">
        <f t="shared" si="9"/>
        <v>0</v>
      </c>
      <c r="S18" s="28">
        <f t="shared" si="9"/>
        <v>2</v>
      </c>
    </row>
    <row r="19" spans="1:19" ht="18.95" customHeight="1" x14ac:dyDescent="0.25">
      <c r="A19" s="26" t="s">
        <v>23</v>
      </c>
      <c r="B19" s="27">
        <f t="shared" si="2"/>
        <v>239</v>
      </c>
      <c r="C19" s="28">
        <f t="shared" si="3"/>
        <v>0</v>
      </c>
      <c r="D19" s="29">
        <v>239</v>
      </c>
      <c r="E19" s="27">
        <f t="shared" si="10"/>
        <v>1</v>
      </c>
      <c r="F19" s="28">
        <f t="shared" si="4"/>
        <v>0</v>
      </c>
      <c r="G19" s="28">
        <v>1</v>
      </c>
      <c r="H19" s="27">
        <f t="shared" si="5"/>
        <v>295</v>
      </c>
      <c r="I19" s="28">
        <f t="shared" si="6"/>
        <v>0</v>
      </c>
      <c r="J19" s="29">
        <v>295</v>
      </c>
      <c r="K19" s="27">
        <f t="shared" si="11"/>
        <v>6</v>
      </c>
      <c r="L19" s="28">
        <f t="shared" si="7"/>
        <v>0</v>
      </c>
      <c r="M19" s="28">
        <v>6</v>
      </c>
      <c r="N19" s="27">
        <f t="shared" si="12"/>
        <v>534</v>
      </c>
      <c r="O19" s="29">
        <f t="shared" si="8"/>
        <v>0</v>
      </c>
      <c r="P19" s="29">
        <f t="shared" si="8"/>
        <v>534</v>
      </c>
      <c r="Q19" s="27">
        <f t="shared" si="13"/>
        <v>7</v>
      </c>
      <c r="R19" s="28">
        <f t="shared" si="9"/>
        <v>0</v>
      </c>
      <c r="S19" s="28">
        <f t="shared" si="9"/>
        <v>7</v>
      </c>
    </row>
    <row r="20" spans="1:19" ht="18.95" customHeight="1" x14ac:dyDescent="0.25">
      <c r="A20" s="26" t="s">
        <v>24</v>
      </c>
      <c r="B20" s="27">
        <f t="shared" si="2"/>
        <v>1072</v>
      </c>
      <c r="C20" s="28">
        <f t="shared" si="3"/>
        <v>0</v>
      </c>
      <c r="D20" s="29">
        <v>1072</v>
      </c>
      <c r="E20" s="27">
        <f t="shared" si="10"/>
        <v>27</v>
      </c>
      <c r="F20" s="28">
        <f t="shared" si="4"/>
        <v>0</v>
      </c>
      <c r="G20" s="28">
        <v>27</v>
      </c>
      <c r="H20" s="27">
        <f t="shared" si="5"/>
        <v>49</v>
      </c>
      <c r="I20" s="28">
        <f t="shared" si="6"/>
        <v>0</v>
      </c>
      <c r="J20" s="29">
        <v>49</v>
      </c>
      <c r="K20" s="27">
        <f t="shared" si="11"/>
        <v>16</v>
      </c>
      <c r="L20" s="28">
        <f t="shared" si="7"/>
        <v>0</v>
      </c>
      <c r="M20" s="28">
        <v>16</v>
      </c>
      <c r="N20" s="27">
        <f t="shared" si="12"/>
        <v>1121</v>
      </c>
      <c r="O20" s="29">
        <f t="shared" si="8"/>
        <v>0</v>
      </c>
      <c r="P20" s="29">
        <f t="shared" si="8"/>
        <v>1121</v>
      </c>
      <c r="Q20" s="27">
        <f t="shared" si="13"/>
        <v>43</v>
      </c>
      <c r="R20" s="28">
        <f t="shared" si="9"/>
        <v>0</v>
      </c>
      <c r="S20" s="28">
        <f t="shared" si="9"/>
        <v>43</v>
      </c>
    </row>
    <row r="21" spans="1:19" ht="18.95" customHeight="1" x14ac:dyDescent="0.25">
      <c r="A21" s="26" t="s">
        <v>25</v>
      </c>
      <c r="B21" s="27">
        <f t="shared" si="2"/>
        <v>725</v>
      </c>
      <c r="C21" s="28">
        <f t="shared" si="3"/>
        <v>0</v>
      </c>
      <c r="D21" s="29">
        <f>729-4</f>
        <v>725</v>
      </c>
      <c r="E21" s="27">
        <f t="shared" si="10"/>
        <v>20</v>
      </c>
      <c r="F21" s="28">
        <f t="shared" si="4"/>
        <v>0</v>
      </c>
      <c r="G21" s="28">
        <v>20</v>
      </c>
      <c r="H21" s="27">
        <f t="shared" si="5"/>
        <v>13</v>
      </c>
      <c r="I21" s="28">
        <f t="shared" si="6"/>
        <v>0</v>
      </c>
      <c r="J21" s="29">
        <v>13</v>
      </c>
      <c r="K21" s="27">
        <f t="shared" si="11"/>
        <v>7</v>
      </c>
      <c r="L21" s="28">
        <f t="shared" si="7"/>
        <v>0</v>
      </c>
      <c r="M21" s="28">
        <v>7</v>
      </c>
      <c r="N21" s="27">
        <f t="shared" si="12"/>
        <v>738</v>
      </c>
      <c r="O21" s="29">
        <f t="shared" si="8"/>
        <v>0</v>
      </c>
      <c r="P21" s="29">
        <f t="shared" si="8"/>
        <v>738</v>
      </c>
      <c r="Q21" s="27">
        <f t="shared" si="13"/>
        <v>27</v>
      </c>
      <c r="R21" s="28">
        <f t="shared" si="9"/>
        <v>0</v>
      </c>
      <c r="S21" s="28">
        <f t="shared" si="9"/>
        <v>27</v>
      </c>
    </row>
    <row r="22" spans="1:19" ht="18.95" hidden="1" customHeight="1" x14ac:dyDescent="0.25">
      <c r="A22" s="26" t="s">
        <v>26</v>
      </c>
      <c r="B22" s="27">
        <f>SUM(C22:D22)</f>
        <v>0</v>
      </c>
      <c r="C22" s="28">
        <f t="shared" si="3"/>
        <v>0</v>
      </c>
      <c r="D22" s="29">
        <v>0</v>
      </c>
      <c r="E22" s="27">
        <f t="shared" si="10"/>
        <v>0</v>
      </c>
      <c r="F22" s="28">
        <f t="shared" si="4"/>
        <v>0</v>
      </c>
      <c r="G22" s="28">
        <v>0</v>
      </c>
      <c r="H22" s="27">
        <f>SUM(I22:J22)</f>
        <v>0</v>
      </c>
      <c r="I22" s="28">
        <f t="shared" si="6"/>
        <v>0</v>
      </c>
      <c r="J22" s="29">
        <v>0</v>
      </c>
      <c r="K22" s="27">
        <f t="shared" si="11"/>
        <v>0</v>
      </c>
      <c r="L22" s="28">
        <f t="shared" si="7"/>
        <v>0</v>
      </c>
      <c r="M22" s="28">
        <v>0</v>
      </c>
      <c r="N22" s="27">
        <f t="shared" si="12"/>
        <v>0</v>
      </c>
      <c r="O22" s="29">
        <f t="shared" si="8"/>
        <v>0</v>
      </c>
      <c r="P22" s="29">
        <f t="shared" si="8"/>
        <v>0</v>
      </c>
      <c r="Q22" s="27">
        <f t="shared" si="13"/>
        <v>0</v>
      </c>
      <c r="R22" s="28">
        <f t="shared" si="9"/>
        <v>0</v>
      </c>
      <c r="S22" s="28">
        <f t="shared" si="9"/>
        <v>0</v>
      </c>
    </row>
    <row r="23" spans="1:19" ht="18.95" customHeight="1" x14ac:dyDescent="0.25">
      <c r="A23" s="21" t="s">
        <v>27</v>
      </c>
      <c r="B23" s="30">
        <f>SUM(C23:D23)</f>
        <v>52787</v>
      </c>
      <c r="C23" s="23">
        <v>47471</v>
      </c>
      <c r="D23" s="24">
        <v>5316</v>
      </c>
      <c r="E23" s="22">
        <f>SUM(F23:G23)</f>
        <v>1716</v>
      </c>
      <c r="F23" s="23">
        <v>1198</v>
      </c>
      <c r="G23" s="23">
        <v>518</v>
      </c>
      <c r="H23" s="30">
        <f>SUM(I23:J23)</f>
        <v>417</v>
      </c>
      <c r="I23" s="23">
        <f>248</f>
        <v>248</v>
      </c>
      <c r="J23" s="24">
        <f>169</f>
        <v>169</v>
      </c>
      <c r="K23" s="22">
        <f>SUM(L23:M23)</f>
        <v>69</v>
      </c>
      <c r="L23" s="23">
        <v>3</v>
      </c>
      <c r="M23" s="23">
        <v>66</v>
      </c>
      <c r="N23" s="30">
        <f t="shared" si="12"/>
        <v>53204</v>
      </c>
      <c r="O23" s="25">
        <f t="shared" si="8"/>
        <v>47719</v>
      </c>
      <c r="P23" s="25">
        <f t="shared" si="8"/>
        <v>5485</v>
      </c>
      <c r="Q23" s="30">
        <f>SUM(R23:S23)</f>
        <v>1785</v>
      </c>
      <c r="R23" s="31">
        <f>F23+L23</f>
        <v>1201</v>
      </c>
      <c r="S23" s="31">
        <f>G23+M23</f>
        <v>584</v>
      </c>
    </row>
    <row r="24" spans="1:19" ht="18.95" customHeight="1" x14ac:dyDescent="0.25">
      <c r="A24" s="21" t="s">
        <v>28</v>
      </c>
      <c r="B24" s="30">
        <f>SUM(C24:D24)</f>
        <v>5469</v>
      </c>
      <c r="C24" s="23">
        <f>C61+C96</f>
        <v>0</v>
      </c>
      <c r="D24" s="24">
        <v>5469</v>
      </c>
      <c r="E24" s="22">
        <f>SUM(F24:G24)</f>
        <v>441</v>
      </c>
      <c r="F24" s="23">
        <f>F61+F96</f>
        <v>0</v>
      </c>
      <c r="G24" s="23">
        <v>441</v>
      </c>
      <c r="H24" s="30">
        <f>SUM(I24:J24)</f>
        <v>0</v>
      </c>
      <c r="I24" s="23">
        <f>I61+I96</f>
        <v>0</v>
      </c>
      <c r="J24" s="24">
        <v>0</v>
      </c>
      <c r="K24" s="22">
        <f>SUM(L24:M24)</f>
        <v>0</v>
      </c>
      <c r="L24" s="23">
        <f>L61+L96</f>
        <v>0</v>
      </c>
      <c r="M24" s="23">
        <v>0</v>
      </c>
      <c r="N24" s="30">
        <f t="shared" si="12"/>
        <v>5469</v>
      </c>
      <c r="O24" s="25">
        <f t="shared" si="8"/>
        <v>0</v>
      </c>
      <c r="P24" s="25">
        <f t="shared" si="8"/>
        <v>5469</v>
      </c>
      <c r="Q24" s="30">
        <f>SUM(R24:S24)</f>
        <v>441</v>
      </c>
      <c r="R24" s="31">
        <f>F24+L24</f>
        <v>0</v>
      </c>
      <c r="S24" s="31">
        <f>G24+J24</f>
        <v>441</v>
      </c>
    </row>
    <row r="25" spans="1:19" ht="18.95" customHeight="1" x14ac:dyDescent="0.25">
      <c r="A25" s="32" t="s">
        <v>29</v>
      </c>
      <c r="B25" s="33">
        <f t="shared" ref="B25:S25" si="14">SUM(B26:B27)</f>
        <v>60193</v>
      </c>
      <c r="C25" s="34">
        <f t="shared" si="14"/>
        <v>0</v>
      </c>
      <c r="D25" s="35">
        <f t="shared" si="14"/>
        <v>60193</v>
      </c>
      <c r="E25" s="33">
        <f t="shared" si="14"/>
        <v>0</v>
      </c>
      <c r="F25" s="34">
        <f t="shared" si="14"/>
        <v>0</v>
      </c>
      <c r="G25" s="35">
        <f t="shared" si="14"/>
        <v>0</v>
      </c>
      <c r="H25" s="33">
        <f t="shared" si="14"/>
        <v>0</v>
      </c>
      <c r="I25" s="34">
        <f t="shared" si="14"/>
        <v>0</v>
      </c>
      <c r="J25" s="35">
        <f t="shared" si="14"/>
        <v>0</v>
      </c>
      <c r="K25" s="33">
        <f t="shared" si="14"/>
        <v>0</v>
      </c>
      <c r="L25" s="34">
        <f t="shared" si="14"/>
        <v>0</v>
      </c>
      <c r="M25" s="35">
        <f t="shared" si="14"/>
        <v>0</v>
      </c>
      <c r="N25" s="33">
        <f t="shared" si="14"/>
        <v>60193</v>
      </c>
      <c r="O25" s="34">
        <f t="shared" si="14"/>
        <v>0</v>
      </c>
      <c r="P25" s="35">
        <f t="shared" si="14"/>
        <v>60193</v>
      </c>
      <c r="Q25" s="33">
        <f t="shared" si="14"/>
        <v>0</v>
      </c>
      <c r="R25" s="34">
        <f t="shared" si="14"/>
        <v>0</v>
      </c>
      <c r="S25" s="35">
        <f t="shared" si="14"/>
        <v>0</v>
      </c>
    </row>
    <row r="26" spans="1:19" ht="18.95" customHeight="1" x14ac:dyDescent="0.25">
      <c r="A26" s="36" t="s">
        <v>30</v>
      </c>
      <c r="B26" s="37">
        <f>SUM(C26:D26)</f>
        <v>49995</v>
      </c>
      <c r="C26" s="38">
        <f>C63+C98</f>
        <v>0</v>
      </c>
      <c r="D26" s="39">
        <f>49991+4</f>
        <v>49995</v>
      </c>
      <c r="E26" s="37">
        <f>SUM(F26:G26)</f>
        <v>0</v>
      </c>
      <c r="F26" s="38">
        <f>F63+F98</f>
        <v>0</v>
      </c>
      <c r="G26" s="38">
        <v>0</v>
      </c>
      <c r="H26" s="37">
        <f>SUM(I26:J26)</f>
        <v>0</v>
      </c>
      <c r="I26" s="38">
        <f>I63+I98</f>
        <v>0</v>
      </c>
      <c r="J26" s="39">
        <v>0</v>
      </c>
      <c r="K26" s="37">
        <f>SUM(L26:M26)</f>
        <v>0</v>
      </c>
      <c r="L26" s="38">
        <f>L63+L98</f>
        <v>0</v>
      </c>
      <c r="M26" s="38">
        <f>M63+M98</f>
        <v>0</v>
      </c>
      <c r="N26" s="37">
        <f>SUM(O26:P26)</f>
        <v>49995</v>
      </c>
      <c r="O26" s="39">
        <f>C26+I26</f>
        <v>0</v>
      </c>
      <c r="P26" s="39">
        <f>D26+J26</f>
        <v>49995</v>
      </c>
      <c r="Q26" s="37">
        <f>SUM(R26:S26)</f>
        <v>0</v>
      </c>
      <c r="R26" s="38">
        <f>F26+L26</f>
        <v>0</v>
      </c>
      <c r="S26" s="38">
        <f>G26+M26</f>
        <v>0</v>
      </c>
    </row>
    <row r="27" spans="1:19" ht="18.95" customHeight="1" x14ac:dyDescent="0.25">
      <c r="A27" s="40" t="s">
        <v>31</v>
      </c>
      <c r="B27" s="37">
        <f>SUM(C27:D27)</f>
        <v>10198</v>
      </c>
      <c r="C27" s="38">
        <f>C64+C99</f>
        <v>0</v>
      </c>
      <c r="D27" s="39">
        <v>10198</v>
      </c>
      <c r="E27" s="37">
        <f>SUM(F27:G27)</f>
        <v>0</v>
      </c>
      <c r="F27" s="38">
        <f>F64+F99</f>
        <v>0</v>
      </c>
      <c r="G27" s="38">
        <v>0</v>
      </c>
      <c r="H27" s="37">
        <f>SUM(I27:J27)</f>
        <v>0</v>
      </c>
      <c r="I27" s="38">
        <f>I64+I99</f>
        <v>0</v>
      </c>
      <c r="J27" s="39">
        <v>0</v>
      </c>
      <c r="K27" s="37">
        <f>SUM(L27:M27)</f>
        <v>0</v>
      </c>
      <c r="L27" s="38">
        <f>L64+L99</f>
        <v>0</v>
      </c>
      <c r="M27" s="38">
        <f>M64+M99</f>
        <v>0</v>
      </c>
      <c r="N27" s="37">
        <f>SUM(O27:P27)</f>
        <v>10198</v>
      </c>
      <c r="O27" s="39">
        <f>C27+I27</f>
        <v>0</v>
      </c>
      <c r="P27" s="39">
        <f>D27+J27</f>
        <v>10198</v>
      </c>
      <c r="Q27" s="37">
        <f>SUM(R27:S27)</f>
        <v>0</v>
      </c>
      <c r="R27" s="38">
        <f>F27+L27</f>
        <v>0</v>
      </c>
      <c r="S27" s="38">
        <f>G27+M27</f>
        <v>0</v>
      </c>
    </row>
    <row r="28" spans="1:19" s="45" customFormat="1" ht="18.95" customHeight="1" x14ac:dyDescent="0.25">
      <c r="A28" s="41" t="s">
        <v>32</v>
      </c>
      <c r="B28" s="42">
        <f t="shared" ref="B28:S28" si="15">SUM(B29:B30)</f>
        <v>4241</v>
      </c>
      <c r="C28" s="43">
        <f t="shared" si="15"/>
        <v>0</v>
      </c>
      <c r="D28" s="44">
        <f t="shared" si="15"/>
        <v>4241</v>
      </c>
      <c r="E28" s="42">
        <f t="shared" si="15"/>
        <v>0</v>
      </c>
      <c r="F28" s="43">
        <f t="shared" si="15"/>
        <v>0</v>
      </c>
      <c r="G28" s="44">
        <f t="shared" si="15"/>
        <v>0</v>
      </c>
      <c r="H28" s="42">
        <f t="shared" si="15"/>
        <v>0</v>
      </c>
      <c r="I28" s="43">
        <f t="shared" si="15"/>
        <v>0</v>
      </c>
      <c r="J28" s="44">
        <f t="shared" si="15"/>
        <v>0</v>
      </c>
      <c r="K28" s="42">
        <f t="shared" si="15"/>
        <v>0</v>
      </c>
      <c r="L28" s="43">
        <f t="shared" si="15"/>
        <v>0</v>
      </c>
      <c r="M28" s="44">
        <f t="shared" si="15"/>
        <v>0</v>
      </c>
      <c r="N28" s="42">
        <f t="shared" si="15"/>
        <v>4241</v>
      </c>
      <c r="O28" s="43">
        <f t="shared" si="15"/>
        <v>0</v>
      </c>
      <c r="P28" s="44">
        <f t="shared" si="15"/>
        <v>4241</v>
      </c>
      <c r="Q28" s="42">
        <f t="shared" si="15"/>
        <v>0</v>
      </c>
      <c r="R28" s="43">
        <f t="shared" si="15"/>
        <v>0</v>
      </c>
      <c r="S28" s="44">
        <f t="shared" si="15"/>
        <v>0</v>
      </c>
    </row>
    <row r="29" spans="1:19" ht="18.95" customHeight="1" x14ac:dyDescent="0.25">
      <c r="A29" s="36" t="s">
        <v>33</v>
      </c>
      <c r="B29" s="37">
        <f>SUM(C29:D29)</f>
        <v>4230</v>
      </c>
      <c r="C29" s="38">
        <f>C66+C101</f>
        <v>0</v>
      </c>
      <c r="D29" s="39">
        <v>4230</v>
      </c>
      <c r="E29" s="37">
        <f>SUM(F29:G29)</f>
        <v>0</v>
      </c>
      <c r="F29" s="38">
        <f>F66+F101</f>
        <v>0</v>
      </c>
      <c r="G29" s="38">
        <v>0</v>
      </c>
      <c r="H29" s="37">
        <f>SUM(I29:J29)</f>
        <v>0</v>
      </c>
      <c r="I29" s="38">
        <f>I66+I101</f>
        <v>0</v>
      </c>
      <c r="J29" s="39">
        <v>0</v>
      </c>
      <c r="K29" s="37">
        <f>SUM(L29:M29)</f>
        <v>0</v>
      </c>
      <c r="L29" s="38">
        <f>L66+L101</f>
        <v>0</v>
      </c>
      <c r="M29" s="38">
        <f>M66+M101</f>
        <v>0</v>
      </c>
      <c r="N29" s="37">
        <f>SUM(O29:P29)</f>
        <v>4230</v>
      </c>
      <c r="O29" s="39">
        <f>C29+I29</f>
        <v>0</v>
      </c>
      <c r="P29" s="39">
        <f>D29+J29</f>
        <v>4230</v>
      </c>
      <c r="Q29" s="37">
        <f>SUM(R29:S29)</f>
        <v>0</v>
      </c>
      <c r="R29" s="38">
        <f>F29+L29</f>
        <v>0</v>
      </c>
      <c r="S29" s="38">
        <f>G29+M29</f>
        <v>0</v>
      </c>
    </row>
    <row r="30" spans="1:19" ht="18.95" customHeight="1" x14ac:dyDescent="0.25">
      <c r="A30" s="36" t="s">
        <v>34</v>
      </c>
      <c r="B30" s="37">
        <f>SUM(C30:D30)</f>
        <v>11</v>
      </c>
      <c r="C30" s="38">
        <f>C67+C102</f>
        <v>0</v>
      </c>
      <c r="D30" s="39">
        <v>11</v>
      </c>
      <c r="E30" s="37">
        <f>SUM(F30:G30)</f>
        <v>0</v>
      </c>
      <c r="F30" s="38">
        <f>F67+F102</f>
        <v>0</v>
      </c>
      <c r="G30" s="38">
        <v>0</v>
      </c>
      <c r="H30" s="37">
        <f>SUM(I30:J30)</f>
        <v>0</v>
      </c>
      <c r="I30" s="38">
        <f>I67+I102</f>
        <v>0</v>
      </c>
      <c r="J30" s="39">
        <v>0</v>
      </c>
      <c r="K30" s="37">
        <f>SUM(L30:M30)</f>
        <v>0</v>
      </c>
      <c r="L30" s="38">
        <f>L67+L102</f>
        <v>0</v>
      </c>
      <c r="M30" s="38">
        <f>M67+M102</f>
        <v>0</v>
      </c>
      <c r="N30" s="37">
        <f>SUM(O30:P30)</f>
        <v>11</v>
      </c>
      <c r="O30" s="39">
        <f>C30+I30</f>
        <v>0</v>
      </c>
      <c r="P30" s="39">
        <f>D30+J30</f>
        <v>11</v>
      </c>
      <c r="Q30" s="37">
        <f>SUM(R30:S30)</f>
        <v>0</v>
      </c>
      <c r="R30" s="38">
        <f>F30+L30</f>
        <v>0</v>
      </c>
      <c r="S30" s="38">
        <f>G30+M30</f>
        <v>0</v>
      </c>
    </row>
    <row r="31" spans="1:19" ht="18.95" customHeight="1" x14ac:dyDescent="0.25">
      <c r="A31" s="46" t="s">
        <v>35</v>
      </c>
      <c r="B31" s="47">
        <f>SUM(B32:B33)</f>
        <v>2634</v>
      </c>
      <c r="C31" s="48">
        <f t="shared" ref="C31:S31" si="16">SUM(C32:C33)</f>
        <v>129</v>
      </c>
      <c r="D31" s="48">
        <f t="shared" si="16"/>
        <v>2505</v>
      </c>
      <c r="E31" s="47">
        <f t="shared" si="16"/>
        <v>2</v>
      </c>
      <c r="F31" s="49">
        <f t="shared" si="16"/>
        <v>2</v>
      </c>
      <c r="G31" s="48">
        <f t="shared" si="16"/>
        <v>0</v>
      </c>
      <c r="H31" s="47">
        <f t="shared" si="16"/>
        <v>0</v>
      </c>
      <c r="I31" s="49">
        <f t="shared" si="16"/>
        <v>0</v>
      </c>
      <c r="J31" s="48">
        <f t="shared" si="16"/>
        <v>0</v>
      </c>
      <c r="K31" s="47">
        <f t="shared" si="16"/>
        <v>0</v>
      </c>
      <c r="L31" s="49">
        <f t="shared" si="16"/>
        <v>0</v>
      </c>
      <c r="M31" s="48">
        <f t="shared" si="16"/>
        <v>0</v>
      </c>
      <c r="N31" s="47">
        <f t="shared" si="16"/>
        <v>2634</v>
      </c>
      <c r="O31" s="49">
        <f t="shared" si="16"/>
        <v>129</v>
      </c>
      <c r="P31" s="48">
        <f t="shared" si="16"/>
        <v>2505</v>
      </c>
      <c r="Q31" s="47">
        <f t="shared" si="16"/>
        <v>2</v>
      </c>
      <c r="R31" s="49">
        <f t="shared" si="16"/>
        <v>2</v>
      </c>
      <c r="S31" s="48">
        <f t="shared" si="16"/>
        <v>0</v>
      </c>
    </row>
    <row r="32" spans="1:19" ht="18.95" customHeight="1" x14ac:dyDescent="0.25">
      <c r="A32" s="36" t="s">
        <v>36</v>
      </c>
      <c r="B32" s="37">
        <f>SUM(C32:D32)</f>
        <v>2528</v>
      </c>
      <c r="C32" s="38">
        <v>129</v>
      </c>
      <c r="D32" s="39">
        <v>2399</v>
      </c>
      <c r="E32" s="37">
        <f>SUM(F32:G32)</f>
        <v>2</v>
      </c>
      <c r="F32" s="38">
        <v>2</v>
      </c>
      <c r="G32" s="38">
        <v>0</v>
      </c>
      <c r="H32" s="37">
        <f>SUM(I32:J32)</f>
        <v>0</v>
      </c>
      <c r="I32" s="38">
        <f>I69+I104</f>
        <v>0</v>
      </c>
      <c r="J32" s="39">
        <v>0</v>
      </c>
      <c r="K32" s="37">
        <f>SUM(L32:M32)</f>
        <v>0</v>
      </c>
      <c r="L32" s="38">
        <f>L69+L104</f>
        <v>0</v>
      </c>
      <c r="M32" s="38">
        <f>M69+M104</f>
        <v>0</v>
      </c>
      <c r="N32" s="37">
        <f>SUM(O32:P32)</f>
        <v>2528</v>
      </c>
      <c r="O32" s="39">
        <f>C32+I32</f>
        <v>129</v>
      </c>
      <c r="P32" s="39">
        <f>D32+J32</f>
        <v>2399</v>
      </c>
      <c r="Q32" s="37">
        <f>SUM(R32:S32)</f>
        <v>2</v>
      </c>
      <c r="R32" s="38">
        <f>F32+L32</f>
        <v>2</v>
      </c>
      <c r="S32" s="38">
        <f>G32+M32</f>
        <v>0</v>
      </c>
    </row>
    <row r="33" spans="1:19" ht="18.95" customHeight="1" x14ac:dyDescent="0.25">
      <c r="A33" s="36" t="s">
        <v>37</v>
      </c>
      <c r="B33" s="37">
        <f>SUM(C33:D33)</f>
        <v>106</v>
      </c>
      <c r="C33" s="38">
        <f>C70+C105</f>
        <v>0</v>
      </c>
      <c r="D33" s="39">
        <v>106</v>
      </c>
      <c r="E33" s="37">
        <f>SUM(F33:G33)</f>
        <v>0</v>
      </c>
      <c r="F33" s="38">
        <f>F70+F105</f>
        <v>0</v>
      </c>
      <c r="G33" s="38">
        <v>0</v>
      </c>
      <c r="H33" s="37">
        <f>SUM(I33:J33)</f>
        <v>0</v>
      </c>
      <c r="I33" s="38">
        <v>0</v>
      </c>
      <c r="J33" s="39">
        <v>0</v>
      </c>
      <c r="K33" s="37">
        <f>SUM(L33:M33)</f>
        <v>0</v>
      </c>
      <c r="L33" s="38">
        <v>0</v>
      </c>
      <c r="M33" s="38">
        <f>M70+M105</f>
        <v>0</v>
      </c>
      <c r="N33" s="37">
        <f>SUM(O33:P33)</f>
        <v>106</v>
      </c>
      <c r="O33" s="39">
        <f>C33+I33</f>
        <v>0</v>
      </c>
      <c r="P33" s="39">
        <f>D33+J33</f>
        <v>106</v>
      </c>
      <c r="Q33" s="37">
        <f>SUM(R33:S33)</f>
        <v>0</v>
      </c>
      <c r="R33" s="38">
        <f>F33+L33</f>
        <v>0</v>
      </c>
      <c r="S33" s="38">
        <f>G33+M33</f>
        <v>0</v>
      </c>
    </row>
    <row r="34" spans="1:19" s="54" customFormat="1" ht="37.5" customHeight="1" x14ac:dyDescent="0.25">
      <c r="A34" s="50" t="s">
        <v>38</v>
      </c>
      <c r="B34" s="51">
        <f t="shared" ref="B34:S34" si="17">B7+B25+B28+B31</f>
        <v>168217</v>
      </c>
      <c r="C34" s="52">
        <f t="shared" si="17"/>
        <v>47600</v>
      </c>
      <c r="D34" s="53">
        <f t="shared" si="17"/>
        <v>120617</v>
      </c>
      <c r="E34" s="51">
        <f t="shared" si="17"/>
        <v>3011</v>
      </c>
      <c r="F34" s="52">
        <f t="shared" si="17"/>
        <v>1200</v>
      </c>
      <c r="G34" s="53">
        <f t="shared" si="17"/>
        <v>1811</v>
      </c>
      <c r="H34" s="51">
        <f t="shared" si="17"/>
        <v>12274.35</v>
      </c>
      <c r="I34" s="52">
        <f t="shared" si="17"/>
        <v>248</v>
      </c>
      <c r="J34" s="53">
        <f t="shared" si="17"/>
        <v>12025.85</v>
      </c>
      <c r="K34" s="51">
        <f t="shared" si="17"/>
        <v>5096</v>
      </c>
      <c r="L34" s="52">
        <f t="shared" si="17"/>
        <v>3</v>
      </c>
      <c r="M34" s="53">
        <f t="shared" si="17"/>
        <v>5093</v>
      </c>
      <c r="N34" s="51">
        <f t="shared" si="17"/>
        <v>180491.35</v>
      </c>
      <c r="O34" s="52">
        <f t="shared" si="17"/>
        <v>47848</v>
      </c>
      <c r="P34" s="53">
        <f t="shared" si="17"/>
        <v>132643.35</v>
      </c>
      <c r="Q34" s="51">
        <f t="shared" si="17"/>
        <v>8107</v>
      </c>
      <c r="R34" s="52">
        <f t="shared" si="17"/>
        <v>1203</v>
      </c>
      <c r="S34" s="53">
        <f t="shared" si="17"/>
        <v>6904</v>
      </c>
    </row>
    <row r="35" spans="1:19" s="59" customFormat="1" ht="23.25" customHeight="1" x14ac:dyDescent="0.25">
      <c r="A35" s="55" t="s">
        <v>39</v>
      </c>
      <c r="B35" s="56">
        <v>1218</v>
      </c>
      <c r="C35" s="57">
        <f>C72+C107</f>
        <v>0</v>
      </c>
      <c r="D35" s="58">
        <v>1218</v>
      </c>
      <c r="E35" s="56">
        <f>SUM(F35:G35)</f>
        <v>0</v>
      </c>
      <c r="F35" s="57">
        <f>F72+F107</f>
        <v>0</v>
      </c>
      <c r="G35" s="57">
        <f>G72+G107</f>
        <v>0</v>
      </c>
      <c r="H35" s="56">
        <v>1919</v>
      </c>
      <c r="I35" s="57">
        <f>I72+I107</f>
        <v>0</v>
      </c>
      <c r="J35" s="58">
        <v>1919</v>
      </c>
      <c r="K35" s="56">
        <f>SUM(L35:M35)</f>
        <v>0</v>
      </c>
      <c r="L35" s="57">
        <f>L72+L107</f>
        <v>0</v>
      </c>
      <c r="M35" s="57">
        <f>M72+M107</f>
        <v>0</v>
      </c>
      <c r="N35" s="56">
        <v>3137</v>
      </c>
      <c r="O35" s="57">
        <v>0</v>
      </c>
      <c r="P35" s="58">
        <v>3137</v>
      </c>
      <c r="Q35" s="56">
        <f>SUM(R35:S35)</f>
        <v>0</v>
      </c>
      <c r="R35" s="57">
        <f>R72+R107</f>
        <v>0</v>
      </c>
      <c r="S35" s="57">
        <f>S72+S107</f>
        <v>0</v>
      </c>
    </row>
    <row r="36" spans="1:19" s="64" customFormat="1" ht="26.25" customHeight="1" thickBot="1" x14ac:dyDescent="0.3">
      <c r="A36" s="60" t="s">
        <v>40</v>
      </c>
      <c r="B36" s="61">
        <f t="shared" ref="B36:S36" si="18">B34-B35</f>
        <v>166999</v>
      </c>
      <c r="C36" s="62">
        <f t="shared" si="18"/>
        <v>47600</v>
      </c>
      <c r="D36" s="63">
        <f t="shared" si="18"/>
        <v>119399</v>
      </c>
      <c r="E36" s="61">
        <f t="shared" si="18"/>
        <v>3011</v>
      </c>
      <c r="F36" s="62">
        <f t="shared" si="18"/>
        <v>1200</v>
      </c>
      <c r="G36" s="62">
        <f t="shared" si="18"/>
        <v>1811</v>
      </c>
      <c r="H36" s="61">
        <f t="shared" si="18"/>
        <v>10355.35</v>
      </c>
      <c r="I36" s="62">
        <f t="shared" si="18"/>
        <v>248</v>
      </c>
      <c r="J36" s="63">
        <f t="shared" si="18"/>
        <v>10106.85</v>
      </c>
      <c r="K36" s="61">
        <f t="shared" si="18"/>
        <v>5096</v>
      </c>
      <c r="L36" s="62">
        <f t="shared" si="18"/>
        <v>3</v>
      </c>
      <c r="M36" s="62">
        <f t="shared" si="18"/>
        <v>5093</v>
      </c>
      <c r="N36" s="61">
        <f t="shared" si="18"/>
        <v>177354.35</v>
      </c>
      <c r="O36" s="62">
        <f t="shared" si="18"/>
        <v>47848</v>
      </c>
      <c r="P36" s="63">
        <f t="shared" si="18"/>
        <v>129506.35</v>
      </c>
      <c r="Q36" s="61">
        <f t="shared" si="18"/>
        <v>8107</v>
      </c>
      <c r="R36" s="62">
        <f t="shared" si="18"/>
        <v>1203</v>
      </c>
      <c r="S36" s="62">
        <f t="shared" si="18"/>
        <v>6904</v>
      </c>
    </row>
    <row r="37" spans="1:19" x14ac:dyDescent="0.25">
      <c r="B37" s="65"/>
      <c r="C37" s="65"/>
      <c r="D37" s="65"/>
      <c r="H37" s="65"/>
      <c r="I37" s="65"/>
      <c r="J37" s="65"/>
      <c r="N37" s="65"/>
      <c r="O37" s="65"/>
      <c r="P37" s="65"/>
    </row>
  </sheetData>
  <mergeCells count="10">
    <mergeCell ref="A4:A6"/>
    <mergeCell ref="B4:G4"/>
    <mergeCell ref="H4:M4"/>
    <mergeCell ref="N4:S4"/>
    <mergeCell ref="B5:D5"/>
    <mergeCell ref="E5:G5"/>
    <mergeCell ref="H5:J5"/>
    <mergeCell ref="K5:M5"/>
    <mergeCell ref="N5:P5"/>
    <mergeCell ref="Q5:S5"/>
  </mergeCells>
  <pageMargins left="0.31496062992125984" right="0" top="0.78740157480314965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Zajištěnost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Palarčíková Věra</dc:creator>
  <cp:lastModifiedBy>Palarčíková Věra</cp:lastModifiedBy>
  <cp:lastPrinted>2016-05-12T08:29:20Z</cp:lastPrinted>
  <dcterms:created xsi:type="dcterms:W3CDTF">2016-05-12T07:10:29Z</dcterms:created>
  <dcterms:modified xsi:type="dcterms:W3CDTF">2016-05-12T12:14:21Z</dcterms:modified>
</cp:coreProperties>
</file>