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5" windowWidth="22980" windowHeight="940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54" i="1" l="1"/>
  <c r="B38" i="1" l="1"/>
  <c r="B16" i="1"/>
  <c r="B24" i="1"/>
  <c r="B14" i="1"/>
  <c r="B33" i="1" l="1"/>
  <c r="B31" i="1"/>
  <c r="B48" i="1" l="1"/>
  <c r="B15" i="1"/>
  <c r="B6" i="1"/>
  <c r="B11" i="1"/>
  <c r="B10" i="1"/>
  <c r="B46" i="1"/>
  <c r="B30" i="1"/>
  <c r="B27" i="1"/>
  <c r="B18" i="1"/>
  <c r="B4" i="1" l="1"/>
  <c r="B20" i="1" s="1"/>
  <c r="B51" i="1"/>
  <c r="B58" i="1" s="1"/>
  <c r="B53" i="1" l="1"/>
  <c r="B59" i="1"/>
</calcChain>
</file>

<file path=xl/sharedStrings.xml><?xml version="1.0" encoding="utf-8"?>
<sst xmlns="http://schemas.openxmlformats.org/spreadsheetml/2006/main" count="58" uniqueCount="56">
  <si>
    <t>tabulka č. 6</t>
  </si>
  <si>
    <t xml:space="preserve">P Ř Í J M Y </t>
  </si>
  <si>
    <t>Částka</t>
  </si>
  <si>
    <t xml:space="preserve">Úsek - investic a oprav </t>
  </si>
  <si>
    <t>Úsek správy domovního a bytového fondu</t>
  </si>
  <si>
    <t>Příjmy z poskytování služeb:</t>
  </si>
  <si>
    <t>příjem záloh na služby</t>
  </si>
  <si>
    <t>příjem nedoplatků z VS - nájemníci</t>
  </si>
  <si>
    <t>příjem přeplatků z VS - SVJ</t>
  </si>
  <si>
    <t>Příjmy z pronájmu ost. nemovitostí a jejich částí:</t>
  </si>
  <si>
    <t xml:space="preserve">příjmy z pronájmu  </t>
  </si>
  <si>
    <t>poplatky z prodlení</t>
  </si>
  <si>
    <t>úroky z prodlení</t>
  </si>
  <si>
    <t>Náhrady od pojišťoven</t>
  </si>
  <si>
    <t>Náhrady soudních poplatků</t>
  </si>
  <si>
    <t>Náhrady za kolky</t>
  </si>
  <si>
    <t xml:space="preserve">Úsek financí a rozpočtu </t>
  </si>
  <si>
    <t>Příjmy z pronájmu ostatních nemovitostí a jejich částí</t>
  </si>
  <si>
    <t>Úsek privatizace domovního a bytového fondu</t>
  </si>
  <si>
    <t>Příjmy z prodeje ostatních nemovitostí a jejich částí</t>
  </si>
  <si>
    <t>P Ř Í J M Y  C E L K E M</t>
  </si>
  <si>
    <t xml:space="preserve">V Ý D A J E </t>
  </si>
  <si>
    <t>Úsek - neinvestiční příspěvek Technickým službám MOaP</t>
  </si>
  <si>
    <t>Velké opravy a udržování bytového fondu</t>
  </si>
  <si>
    <t xml:space="preserve">Úsek privatizace domovního a bytového fondu - 30% slevy z kupní ceny bytových jednotek </t>
  </si>
  <si>
    <t>30 % slevy z kupní ceny bytových jednotek</t>
  </si>
  <si>
    <t>Znalecké posudky, výdaje za dražby k prodeji bytových jednotek</t>
  </si>
  <si>
    <t>Výdaje za studenou vodu, teplo, plyn, elektrickou energii</t>
  </si>
  <si>
    <t>Služby pošt</t>
  </si>
  <si>
    <t>Služby nájemníků - úklid, obsluha kotelen, servis výtahů</t>
  </si>
  <si>
    <t>Zálohy na služby SVJ</t>
  </si>
  <si>
    <t>Odměny sprácům SVJ</t>
  </si>
  <si>
    <t>Revize</t>
  </si>
  <si>
    <t>Ostraha objektů</t>
  </si>
  <si>
    <t>Ostatní služby - domy ve spoluvlastnictví (úklid společných prostor)</t>
  </si>
  <si>
    <t>Zálohy do fondu oprav SVJ</t>
  </si>
  <si>
    <t>Běžná údržba v bytech a bytových domech - zařizovací předměty</t>
  </si>
  <si>
    <t>Úhrada kolků bezhotovostně, náklady advokáta</t>
  </si>
  <si>
    <t>Vrácení přeplatků z vyúčtování služeb nájemníků</t>
  </si>
  <si>
    <t>Vrácení nedoplatků z vyúčtování služeb od SVJ</t>
  </si>
  <si>
    <t xml:space="preserve">Vratky nájmů a služeb z minulých let </t>
  </si>
  <si>
    <t>Úsek hospodářské správy</t>
  </si>
  <si>
    <t xml:space="preserve">Náklady na správu </t>
  </si>
  <si>
    <t>V Ý D A J E  C E L K E M</t>
  </si>
  <si>
    <t>Rozdíl      P Ř Í J M Y  -  V Ý D A J E</t>
  </si>
  <si>
    <t>Kapitálové výdaje</t>
  </si>
  <si>
    <t xml:space="preserve">V Ý D A J E  C E L K E M   (vč. kapitálových výdajů) </t>
  </si>
  <si>
    <t>Rozdíl      P Ř Í J M Y  -  V Ý D A J E  (vč. kapitálových výdajů)</t>
  </si>
  <si>
    <t>Přehled příjmů a výdajů v oblasti bytového fondu za rok 2015 (v tis. Kč)</t>
  </si>
  <si>
    <t xml:space="preserve">(výdaje na platy vč. pojistného na soc. a zdrav. pojištění - 14 zaměstnanců přepočtený stav) podílející se na správě domovního a bytového fondu </t>
  </si>
  <si>
    <t>Projektová dokumentace k velkým opravám, autor. dozor</t>
  </si>
  <si>
    <t>Ostatní služby - exekuční stěhování, čištění komínů, kontrola hasící techniky, odečty a rozúčtování tepla a vody</t>
  </si>
  <si>
    <t>Inzeráty k pronájmu a prodeji bytového fondu</t>
  </si>
  <si>
    <t>Technické zhodnocení provedeno nájemcem</t>
  </si>
  <si>
    <t>Projektová dokumentace k investicím</t>
  </si>
  <si>
    <t>Investiční akce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</si>
</sst>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4" borderId="4" xfId="1" applyFont="1" applyFill="1" applyBorder="1"/>
    <xf numFmtId="0" fontId="5" fillId="0" borderId="6" xfId="1" applyFont="1" applyBorder="1"/>
    <xf numFmtId="0" fontId="5" fillId="0" borderId="8" xfId="1" applyFont="1" applyBorder="1"/>
    <xf numFmtId="3" fontId="5" fillId="0" borderId="9" xfId="1" applyNumberFormat="1" applyFont="1" applyBorder="1"/>
    <xf numFmtId="3" fontId="3" fillId="4" borderId="5" xfId="1" applyNumberFormat="1" applyFont="1" applyFill="1" applyBorder="1"/>
    <xf numFmtId="0" fontId="5" fillId="0" borderId="10" xfId="1" applyFont="1" applyBorder="1"/>
    <xf numFmtId="0" fontId="5" fillId="0" borderId="10" xfId="1" applyFont="1" applyBorder="1" applyAlignment="1">
      <alignment horizontal="left" indent="4"/>
    </xf>
    <xf numFmtId="3" fontId="5" fillId="5" borderId="11" xfId="1" applyNumberFormat="1" applyFont="1" applyFill="1" applyBorder="1"/>
    <xf numFmtId="0" fontId="5" fillId="0" borderId="12" xfId="1" applyFont="1" applyBorder="1"/>
    <xf numFmtId="3" fontId="5" fillId="5" borderId="13" xfId="1" applyNumberFormat="1" applyFont="1" applyFill="1" applyBorder="1"/>
    <xf numFmtId="3" fontId="5" fillId="5" borderId="9" xfId="1" applyNumberFormat="1" applyFont="1" applyFill="1" applyBorder="1"/>
    <xf numFmtId="3" fontId="5" fillId="5" borderId="3" xfId="1" applyNumberFormat="1" applyFont="1" applyFill="1" applyBorder="1"/>
    <xf numFmtId="0" fontId="3" fillId="3" borderId="14" xfId="1" applyFont="1" applyFill="1" applyBorder="1" applyAlignment="1">
      <alignment horizontal="left" vertical="center"/>
    </xf>
    <xf numFmtId="3" fontId="3" fillId="3" borderId="15" xfId="1" applyNumberFormat="1" applyFont="1" applyFill="1" applyBorder="1" applyAlignment="1">
      <alignment vertical="center"/>
    </xf>
    <xf numFmtId="0" fontId="5" fillId="0" borderId="0" xfId="1" applyFont="1"/>
    <xf numFmtId="3" fontId="5" fillId="0" borderId="0" xfId="1" applyNumberFormat="1" applyFont="1"/>
    <xf numFmtId="0" fontId="3" fillId="4" borderId="2" xfId="1" applyFont="1" applyFill="1" applyBorder="1" applyAlignment="1">
      <alignment horizontal="left" vertical="center"/>
    </xf>
    <xf numFmtId="3" fontId="3" fillId="4" borderId="3" xfId="1" applyNumberFormat="1" applyFont="1" applyFill="1" applyBorder="1"/>
    <xf numFmtId="0" fontId="5" fillId="0" borderId="16" xfId="1" applyFont="1" applyBorder="1" applyAlignment="1">
      <alignment horizontal="left" vertical="center"/>
    </xf>
    <xf numFmtId="3" fontId="5" fillId="0" borderId="17" xfId="1" applyNumberFormat="1" applyFont="1" applyBorder="1"/>
    <xf numFmtId="0" fontId="5" fillId="0" borderId="12" xfId="1" applyFont="1" applyBorder="1" applyAlignment="1">
      <alignment horizontal="left" vertical="center"/>
    </xf>
    <xf numFmtId="3" fontId="5" fillId="0" borderId="13" xfId="1" applyNumberFormat="1" applyFont="1" applyBorder="1"/>
    <xf numFmtId="0" fontId="5" fillId="0" borderId="8" xfId="1" applyFont="1" applyBorder="1" applyAlignment="1">
      <alignment horizontal="left" vertical="center"/>
    </xf>
    <xf numFmtId="3" fontId="4" fillId="5" borderId="11" xfId="1" applyNumberFormat="1" applyFont="1" applyFill="1" applyBorder="1"/>
    <xf numFmtId="3" fontId="4" fillId="5" borderId="11" xfId="1" applyNumberFormat="1" applyFont="1" applyFill="1" applyBorder="1" applyAlignment="1">
      <alignment vertical="center"/>
    </xf>
    <xf numFmtId="3" fontId="4" fillId="5" borderId="13" xfId="1" applyNumberFormat="1" applyFont="1" applyFill="1" applyBorder="1"/>
    <xf numFmtId="3" fontId="4" fillId="5" borderId="9" xfId="1" applyNumberFormat="1" applyFont="1" applyFill="1" applyBorder="1"/>
    <xf numFmtId="0" fontId="5" fillId="6" borderId="6" xfId="1" applyFont="1" applyFill="1" applyBorder="1"/>
    <xf numFmtId="3" fontId="5" fillId="6" borderId="7" xfId="1" applyNumberFormat="1" applyFont="1" applyFill="1" applyBorder="1"/>
    <xf numFmtId="3" fontId="6" fillId="4" borderId="18" xfId="1" applyNumberFormat="1" applyFont="1" applyFill="1" applyBorder="1"/>
    <xf numFmtId="0" fontId="3" fillId="0" borderId="14" xfId="1" applyFont="1" applyBorder="1" applyAlignment="1">
      <alignment horizontal="left" vertical="center"/>
    </xf>
    <xf numFmtId="3" fontId="3" fillId="0" borderId="15" xfId="1" applyNumberFormat="1" applyFont="1" applyBorder="1" applyAlignment="1">
      <alignment horizontal="right" vertical="center"/>
    </xf>
    <xf numFmtId="0" fontId="5" fillId="0" borderId="21" xfId="1" applyFont="1" applyBorder="1"/>
    <xf numFmtId="3" fontId="5" fillId="0" borderId="21" xfId="1" applyNumberFormat="1" applyFont="1" applyBorder="1"/>
    <xf numFmtId="0" fontId="3" fillId="0" borderId="14" xfId="1" applyFont="1" applyBorder="1"/>
    <xf numFmtId="3" fontId="3" fillId="0" borderId="15" xfId="1" applyNumberFormat="1" applyFont="1" applyBorder="1"/>
    <xf numFmtId="3" fontId="5" fillId="0" borderId="11" xfId="1" quotePrefix="1" applyNumberFormat="1" applyFont="1" applyBorder="1"/>
    <xf numFmtId="3" fontId="5" fillId="5" borderId="11" xfId="1" quotePrefix="1" applyNumberFormat="1" applyFont="1" applyFill="1" applyBorder="1"/>
    <xf numFmtId="0" fontId="3" fillId="7" borderId="4" xfId="1" applyFont="1" applyFill="1" applyBorder="1"/>
    <xf numFmtId="3" fontId="5" fillId="7" borderId="23" xfId="1" applyNumberFormat="1" applyFont="1" applyFill="1" applyBorder="1"/>
    <xf numFmtId="0" fontId="3" fillId="7" borderId="22" xfId="1" applyFont="1" applyFill="1" applyBorder="1"/>
    <xf numFmtId="0" fontId="2" fillId="2" borderId="0" xfId="1" applyFont="1" applyFill="1" applyAlignment="1">
      <alignment horizontal="left"/>
    </xf>
    <xf numFmtId="0" fontId="7" fillId="0" borderId="1" xfId="1" applyFont="1" applyFill="1" applyBorder="1" applyAlignment="1">
      <alignment horizontal="right"/>
    </xf>
    <xf numFmtId="0" fontId="5" fillId="6" borderId="12" xfId="1" applyFont="1" applyFill="1" applyBorder="1" applyAlignment="1">
      <alignment horizontal="left" wrapText="1"/>
    </xf>
    <xf numFmtId="0" fontId="5" fillId="6" borderId="19" xfId="1" applyFont="1" applyFill="1" applyBorder="1" applyAlignment="1">
      <alignment horizontal="left" wrapText="1"/>
    </xf>
    <xf numFmtId="3" fontId="5" fillId="0" borderId="13" xfId="1" applyNumberFormat="1" applyFont="1" applyBorder="1" applyAlignment="1">
      <alignment horizontal="right" vertical="center"/>
    </xf>
    <xf numFmtId="3" fontId="5" fillId="0" borderId="20" xfId="1" applyNumberFormat="1" applyFont="1" applyBorder="1" applyAlignment="1">
      <alignment horizontal="right" vertical="center"/>
    </xf>
  </cellXfs>
  <cellStyles count="2">
    <cellStyle name="Normální" xfId="0" builtinId="0"/>
    <cellStyle name="normální_Xl0000033" xfId="1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showGridLines="0" tabSelected="1" workbookViewId="0">
      <selection activeCell="F33" sqref="F33"/>
    </sheetView>
  </sheetViews>
  <sheetFormatPr defaultRowHeight="15" x14ac:dyDescent="0.25"/>
  <cols>
    <col min="1" max="1" width="92.85546875" customWidth="1"/>
  </cols>
  <sheetData>
    <row r="1" spans="1:2" ht="18.75" x14ac:dyDescent="0.3">
      <c r="A1" s="44" t="s">
        <v>48</v>
      </c>
      <c r="B1" s="44"/>
    </row>
    <row r="2" spans="1:2" ht="16.5" thickBot="1" x14ac:dyDescent="0.3">
      <c r="A2" s="45" t="s">
        <v>0</v>
      </c>
      <c r="B2" s="45"/>
    </row>
    <row r="3" spans="1:2" ht="15.75" thickBot="1" x14ac:dyDescent="0.3">
      <c r="A3" s="1" t="s">
        <v>1</v>
      </c>
      <c r="B3" s="2" t="s">
        <v>2</v>
      </c>
    </row>
    <row r="4" spans="1:2" x14ac:dyDescent="0.25">
      <c r="A4" s="3" t="s">
        <v>4</v>
      </c>
      <c r="B4" s="7">
        <f>SUM(B5:B15)</f>
        <v>72821</v>
      </c>
    </row>
    <row r="5" spans="1:2" x14ac:dyDescent="0.25">
      <c r="A5" s="8" t="s">
        <v>5</v>
      </c>
      <c r="B5" s="39"/>
    </row>
    <row r="6" spans="1:2" x14ac:dyDescent="0.25">
      <c r="A6" s="9" t="s">
        <v>6</v>
      </c>
      <c r="B6" s="10">
        <f>20119+516+532</f>
        <v>21167</v>
      </c>
    </row>
    <row r="7" spans="1:2" x14ac:dyDescent="0.25">
      <c r="A7" s="9" t="s">
        <v>7</v>
      </c>
      <c r="B7" s="10">
        <v>530</v>
      </c>
    </row>
    <row r="8" spans="1:2" x14ac:dyDescent="0.25">
      <c r="A8" s="9" t="s">
        <v>8</v>
      </c>
      <c r="B8" s="10">
        <v>746</v>
      </c>
    </row>
    <row r="9" spans="1:2" x14ac:dyDescent="0.25">
      <c r="A9" s="8" t="s">
        <v>9</v>
      </c>
      <c r="B9" s="40"/>
    </row>
    <row r="10" spans="1:2" x14ac:dyDescent="0.25">
      <c r="A10" s="9" t="s">
        <v>10</v>
      </c>
      <c r="B10" s="10">
        <f>45442+1552</f>
        <v>46994</v>
      </c>
    </row>
    <row r="11" spans="1:2" x14ac:dyDescent="0.25">
      <c r="A11" s="9" t="s">
        <v>11</v>
      </c>
      <c r="B11" s="10">
        <f>197+650</f>
        <v>847</v>
      </c>
    </row>
    <row r="12" spans="1:2" x14ac:dyDescent="0.25">
      <c r="A12" s="9" t="s">
        <v>12</v>
      </c>
      <c r="B12" s="10">
        <v>75</v>
      </c>
    </row>
    <row r="13" spans="1:2" x14ac:dyDescent="0.25">
      <c r="A13" s="8" t="s">
        <v>13</v>
      </c>
      <c r="B13" s="10">
        <v>194</v>
      </c>
    </row>
    <row r="14" spans="1:2" x14ac:dyDescent="0.25">
      <c r="A14" s="11" t="s">
        <v>14</v>
      </c>
      <c r="B14" s="12">
        <f>3+595+2</f>
        <v>600</v>
      </c>
    </row>
    <row r="15" spans="1:2" ht="15.75" thickBot="1" x14ac:dyDescent="0.3">
      <c r="A15" s="5" t="s">
        <v>15</v>
      </c>
      <c r="B15" s="6">
        <f>1666+2</f>
        <v>1668</v>
      </c>
    </row>
    <row r="16" spans="1:2" x14ac:dyDescent="0.25">
      <c r="A16" s="3" t="s">
        <v>16</v>
      </c>
      <c r="B16" s="7">
        <f>B17</f>
        <v>819</v>
      </c>
    </row>
    <row r="17" spans="1:2" ht="15.75" thickBot="1" x14ac:dyDescent="0.3">
      <c r="A17" s="5" t="s">
        <v>17</v>
      </c>
      <c r="B17" s="13">
        <v>819</v>
      </c>
    </row>
    <row r="18" spans="1:2" ht="15.75" thickBot="1" x14ac:dyDescent="0.3">
      <c r="A18" s="3" t="s">
        <v>18</v>
      </c>
      <c r="B18" s="7">
        <f>B19</f>
        <v>3279</v>
      </c>
    </row>
    <row r="19" spans="1:2" ht="15.75" thickBot="1" x14ac:dyDescent="0.3">
      <c r="A19" s="4" t="s">
        <v>19</v>
      </c>
      <c r="B19" s="14">
        <v>3279</v>
      </c>
    </row>
    <row r="20" spans="1:2" ht="15.75" thickBot="1" x14ac:dyDescent="0.3">
      <c r="A20" s="15" t="s">
        <v>20</v>
      </c>
      <c r="B20" s="16">
        <f>B4+B16+B18</f>
        <v>76919</v>
      </c>
    </row>
    <row r="21" spans="1:2" thickBot="1" x14ac:dyDescent="0.35">
      <c r="A21" s="17"/>
      <c r="B21" s="18"/>
    </row>
    <row r="22" spans="1:2" ht="15.75" thickBot="1" x14ac:dyDescent="0.3">
      <c r="A22" s="1" t="s">
        <v>21</v>
      </c>
      <c r="B22" s="2" t="s">
        <v>2</v>
      </c>
    </row>
    <row r="23" spans="1:2" ht="15.75" thickBot="1" x14ac:dyDescent="0.3">
      <c r="A23" s="19" t="s">
        <v>22</v>
      </c>
      <c r="B23" s="20">
        <v>12982</v>
      </c>
    </row>
    <row r="24" spans="1:2" x14ac:dyDescent="0.25">
      <c r="A24" s="3" t="s">
        <v>3</v>
      </c>
      <c r="B24" s="7">
        <f>SUM(B25:B26)</f>
        <v>3474</v>
      </c>
    </row>
    <row r="25" spans="1:2" x14ac:dyDescent="0.25">
      <c r="A25" s="21" t="s">
        <v>23</v>
      </c>
      <c r="B25" s="22">
        <v>2978</v>
      </c>
    </row>
    <row r="26" spans="1:2" ht="15.75" thickBot="1" x14ac:dyDescent="0.3">
      <c r="A26" s="21" t="s">
        <v>50</v>
      </c>
      <c r="B26" s="22">
        <v>496</v>
      </c>
    </row>
    <row r="27" spans="1:2" x14ac:dyDescent="0.25">
      <c r="A27" s="3" t="s">
        <v>24</v>
      </c>
      <c r="B27" s="7">
        <f>B28+B29</f>
        <v>671</v>
      </c>
    </row>
    <row r="28" spans="1:2" x14ac:dyDescent="0.25">
      <c r="A28" s="23" t="s">
        <v>25</v>
      </c>
      <c r="B28" s="24">
        <v>438</v>
      </c>
    </row>
    <row r="29" spans="1:2" ht="15.75" thickBot="1" x14ac:dyDescent="0.3">
      <c r="A29" s="25" t="s">
        <v>26</v>
      </c>
      <c r="B29" s="6">
        <v>233</v>
      </c>
    </row>
    <row r="30" spans="1:2" x14ac:dyDescent="0.25">
      <c r="A30" s="3" t="s">
        <v>4</v>
      </c>
      <c r="B30" s="7">
        <f>SUM(B31:B45)</f>
        <v>48785</v>
      </c>
    </row>
    <row r="31" spans="1:2" x14ac:dyDescent="0.25">
      <c r="A31" s="8" t="s">
        <v>27</v>
      </c>
      <c r="B31" s="26">
        <f>6468+8718+770+1452</f>
        <v>17408</v>
      </c>
    </row>
    <row r="32" spans="1:2" x14ac:dyDescent="0.25">
      <c r="A32" s="8" t="s">
        <v>28</v>
      </c>
      <c r="B32" s="27">
        <v>54</v>
      </c>
    </row>
    <row r="33" spans="1:2" x14ac:dyDescent="0.25">
      <c r="A33" s="8" t="s">
        <v>29</v>
      </c>
      <c r="B33" s="27">
        <f>444+152</f>
        <v>596</v>
      </c>
    </row>
    <row r="34" spans="1:2" x14ac:dyDescent="0.25">
      <c r="A34" s="8" t="s">
        <v>30</v>
      </c>
      <c r="B34" s="26">
        <v>8445</v>
      </c>
    </row>
    <row r="35" spans="1:2" x14ac:dyDescent="0.25">
      <c r="A35" s="8" t="s">
        <v>31</v>
      </c>
      <c r="B35" s="26">
        <v>552</v>
      </c>
    </row>
    <row r="36" spans="1:2" x14ac:dyDescent="0.25">
      <c r="A36" s="8" t="s">
        <v>32</v>
      </c>
      <c r="B36" s="26">
        <v>60</v>
      </c>
    </row>
    <row r="37" spans="1:2" x14ac:dyDescent="0.25">
      <c r="A37" s="8" t="s">
        <v>33</v>
      </c>
      <c r="B37" s="26">
        <v>87</v>
      </c>
    </row>
    <row r="38" spans="1:2" x14ac:dyDescent="0.25">
      <c r="A38" s="8" t="s">
        <v>51</v>
      </c>
      <c r="B38" s="26">
        <f>711+66</f>
        <v>777</v>
      </c>
    </row>
    <row r="39" spans="1:2" x14ac:dyDescent="0.25">
      <c r="A39" s="8" t="s">
        <v>34</v>
      </c>
      <c r="B39" s="26">
        <v>41</v>
      </c>
    </row>
    <row r="40" spans="1:2" x14ac:dyDescent="0.25">
      <c r="A40" s="8" t="s">
        <v>35</v>
      </c>
      <c r="B40" s="26">
        <v>11656</v>
      </c>
    </row>
    <row r="41" spans="1:2" x14ac:dyDescent="0.25">
      <c r="A41" s="8" t="s">
        <v>36</v>
      </c>
      <c r="B41" s="26">
        <v>3473</v>
      </c>
    </row>
    <row r="42" spans="1:2" x14ac:dyDescent="0.25">
      <c r="A42" s="8" t="s">
        <v>37</v>
      </c>
      <c r="B42" s="26">
        <v>356</v>
      </c>
    </row>
    <row r="43" spans="1:2" x14ac:dyDescent="0.25">
      <c r="A43" s="8" t="s">
        <v>38</v>
      </c>
      <c r="B43" s="26">
        <v>5058</v>
      </c>
    </row>
    <row r="44" spans="1:2" x14ac:dyDescent="0.25">
      <c r="A44" s="11" t="s">
        <v>39</v>
      </c>
      <c r="B44" s="28">
        <v>111</v>
      </c>
    </row>
    <row r="45" spans="1:2" ht="15.75" thickBot="1" x14ac:dyDescent="0.3">
      <c r="A45" s="5" t="s">
        <v>40</v>
      </c>
      <c r="B45" s="29">
        <v>111</v>
      </c>
    </row>
    <row r="46" spans="1:2" x14ac:dyDescent="0.25">
      <c r="A46" s="3" t="s">
        <v>41</v>
      </c>
      <c r="B46" s="7">
        <f>B47</f>
        <v>457</v>
      </c>
    </row>
    <row r="47" spans="1:2" ht="15.75" thickBot="1" x14ac:dyDescent="0.3">
      <c r="A47" s="30" t="s">
        <v>52</v>
      </c>
      <c r="B47" s="31">
        <v>457</v>
      </c>
    </row>
    <row r="48" spans="1:2" x14ac:dyDescent="0.25">
      <c r="A48" s="41" t="s">
        <v>42</v>
      </c>
      <c r="B48" s="32">
        <f>SUM(B49)</f>
        <v>5545</v>
      </c>
    </row>
    <row r="49" spans="1:2" x14ac:dyDescent="0.25">
      <c r="A49" s="46" t="s">
        <v>49</v>
      </c>
      <c r="B49" s="48">
        <v>5545</v>
      </c>
    </row>
    <row r="50" spans="1:2" ht="15.75" thickBot="1" x14ac:dyDescent="0.3">
      <c r="A50" s="47"/>
      <c r="B50" s="49"/>
    </row>
    <row r="51" spans="1:2" ht="15.75" thickBot="1" x14ac:dyDescent="0.3">
      <c r="A51" s="15" t="s">
        <v>43</v>
      </c>
      <c r="B51" s="16">
        <f>B23+B24+B27+B30+B46+B48</f>
        <v>71914</v>
      </c>
    </row>
    <row r="52" spans="1:2" ht="15.75" thickBot="1" x14ac:dyDescent="0.3">
      <c r="A52" s="17"/>
      <c r="B52" s="17"/>
    </row>
    <row r="53" spans="1:2" ht="15.75" thickBot="1" x14ac:dyDescent="0.3">
      <c r="A53" s="33" t="s">
        <v>44</v>
      </c>
      <c r="B53" s="34">
        <f>B20-B51</f>
        <v>5005</v>
      </c>
    </row>
    <row r="54" spans="1:2" x14ac:dyDescent="0.25">
      <c r="A54" s="43" t="s">
        <v>45</v>
      </c>
      <c r="B54" s="42">
        <f>SUM(B55:B57)</f>
        <v>7239</v>
      </c>
    </row>
    <row r="55" spans="1:2" x14ac:dyDescent="0.25">
      <c r="A55" s="35" t="s">
        <v>54</v>
      </c>
      <c r="B55" s="36">
        <v>696</v>
      </c>
    </row>
    <row r="56" spans="1:2" x14ac:dyDescent="0.25">
      <c r="A56" s="35" t="s">
        <v>53</v>
      </c>
      <c r="B56" s="36">
        <v>150</v>
      </c>
    </row>
    <row r="57" spans="1:2" ht="15.75" thickBot="1" x14ac:dyDescent="0.3">
      <c r="A57" s="35" t="s">
        <v>55</v>
      </c>
      <c r="B57" s="36">
        <v>6393</v>
      </c>
    </row>
    <row r="58" spans="1:2" ht="15.75" thickBot="1" x14ac:dyDescent="0.3">
      <c r="A58" s="37" t="s">
        <v>46</v>
      </c>
      <c r="B58" s="38">
        <f>B51+B54</f>
        <v>79153</v>
      </c>
    </row>
    <row r="59" spans="1:2" ht="15.75" thickBot="1" x14ac:dyDescent="0.3">
      <c r="A59" s="15" t="s">
        <v>47</v>
      </c>
      <c r="B59" s="16">
        <f>B20-B58</f>
        <v>-2234</v>
      </c>
    </row>
  </sheetData>
  <mergeCells count="4">
    <mergeCell ref="A1:B1"/>
    <mergeCell ref="A2:B2"/>
    <mergeCell ref="A49:A50"/>
    <mergeCell ref="B49:B50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Rutarová Michaela</dc:creator>
  <cp:lastModifiedBy>Jedlička Martin</cp:lastModifiedBy>
  <cp:lastPrinted>2016-05-12T08:03:39Z</cp:lastPrinted>
  <dcterms:created xsi:type="dcterms:W3CDTF">2016-03-21T14:56:52Z</dcterms:created>
  <dcterms:modified xsi:type="dcterms:W3CDTF">2016-06-20T14:45:08Z</dcterms:modified>
</cp:coreProperties>
</file>