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25860" windowHeight="12720"/>
  </bookViews>
  <sheets>
    <sheet name="Výdaje tab. č. 2 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64" i="1" l="1"/>
  <c r="F59" i="1"/>
  <c r="H58" i="1"/>
  <c r="G58" i="1"/>
  <c r="H57" i="1"/>
  <c r="G57" i="1"/>
  <c r="H56" i="1"/>
  <c r="G56" i="1"/>
  <c r="F55" i="1"/>
  <c r="H54" i="1"/>
  <c r="G54" i="1"/>
  <c r="H53" i="1"/>
  <c r="G53" i="1"/>
  <c r="F52" i="1"/>
  <c r="H52" i="1" s="1"/>
  <c r="H51" i="1"/>
  <c r="G51" i="1"/>
  <c r="H50" i="1"/>
  <c r="G50" i="1"/>
  <c r="F50" i="1"/>
  <c r="G49" i="1"/>
  <c r="E49" i="1"/>
  <c r="H49" i="1" s="1"/>
  <c r="D49" i="1"/>
  <c r="D55" i="1" s="1"/>
  <c r="H48" i="1"/>
  <c r="G48" i="1"/>
  <c r="H47" i="1"/>
  <c r="G47" i="1"/>
  <c r="H46" i="1"/>
  <c r="G46" i="1"/>
  <c r="H45" i="1"/>
  <c r="G45" i="1"/>
  <c r="F44" i="1"/>
  <c r="H44" i="1" s="1"/>
  <c r="H43" i="1"/>
  <c r="G43" i="1"/>
  <c r="H40" i="1"/>
  <c r="G40" i="1"/>
  <c r="H39" i="1"/>
  <c r="G39" i="1"/>
  <c r="F38" i="1"/>
  <c r="D38" i="1"/>
  <c r="G38" i="1" s="1"/>
  <c r="G37" i="1"/>
  <c r="F37" i="1"/>
  <c r="E37" i="1"/>
  <c r="H37" i="1" s="1"/>
  <c r="D37" i="1"/>
  <c r="F36" i="1"/>
  <c r="H36" i="1" s="1"/>
  <c r="E36" i="1"/>
  <c r="D36" i="1"/>
  <c r="G36" i="1" s="1"/>
  <c r="H35" i="1"/>
  <c r="G35" i="1"/>
  <c r="G34" i="1"/>
  <c r="F34" i="1"/>
  <c r="E34" i="1"/>
  <c r="H34" i="1" s="1"/>
  <c r="D34" i="1"/>
  <c r="H33" i="1"/>
  <c r="G33" i="1"/>
  <c r="H32" i="1"/>
  <c r="G32" i="1"/>
  <c r="H31" i="1"/>
  <c r="G31" i="1"/>
  <c r="F30" i="1"/>
  <c r="H30" i="1" s="1"/>
  <c r="E30" i="1"/>
  <c r="D30" i="1"/>
  <c r="G30" i="1" s="1"/>
  <c r="H29" i="1"/>
  <c r="G29" i="1"/>
  <c r="H28" i="1"/>
  <c r="G28" i="1"/>
  <c r="H27" i="1"/>
  <c r="G27" i="1"/>
  <c r="G26" i="1"/>
  <c r="F26" i="1"/>
  <c r="E26" i="1"/>
  <c r="H26" i="1" s="1"/>
  <c r="D26" i="1"/>
  <c r="H25" i="1"/>
  <c r="G25" i="1"/>
  <c r="F24" i="1"/>
  <c r="H24" i="1" s="1"/>
  <c r="E24" i="1"/>
  <c r="D24" i="1"/>
  <c r="G24" i="1" s="1"/>
  <c r="H23" i="1"/>
  <c r="G23" i="1"/>
  <c r="G22" i="1"/>
  <c r="F22" i="1"/>
  <c r="E22" i="1"/>
  <c r="H22" i="1" s="1"/>
  <c r="D22" i="1"/>
  <c r="H21" i="1"/>
  <c r="G21" i="1"/>
  <c r="H20" i="1"/>
  <c r="F20" i="1"/>
  <c r="E20" i="1"/>
  <c r="D20" i="1"/>
  <c r="G20" i="1" s="1"/>
  <c r="H19" i="1"/>
  <c r="G19" i="1"/>
  <c r="G18" i="1"/>
  <c r="F18" i="1"/>
  <c r="E18" i="1"/>
  <c r="H18" i="1" s="1"/>
  <c r="D18" i="1"/>
  <c r="H17" i="1"/>
  <c r="G17" i="1"/>
  <c r="H16" i="1"/>
  <c r="G16" i="1"/>
  <c r="H15" i="1"/>
  <c r="G15" i="1"/>
  <c r="F14" i="1"/>
  <c r="H14" i="1" s="1"/>
  <c r="E14" i="1"/>
  <c r="D14" i="1"/>
  <c r="G14" i="1" s="1"/>
  <c r="H13" i="1"/>
  <c r="G13" i="1"/>
  <c r="G12" i="1"/>
  <c r="F12" i="1"/>
  <c r="F41" i="1" s="1"/>
  <c r="F60" i="1" s="1"/>
  <c r="E12" i="1"/>
  <c r="H12" i="1" s="1"/>
  <c r="D12" i="1"/>
  <c r="D41" i="1" s="1"/>
  <c r="H11" i="1"/>
  <c r="G11" i="1"/>
  <c r="H10" i="1"/>
  <c r="G10" i="1"/>
  <c r="H9" i="1"/>
  <c r="G9" i="1"/>
  <c r="H8" i="1"/>
  <c r="G8" i="1"/>
  <c r="D59" i="1" l="1"/>
  <c r="G59" i="1" s="1"/>
  <c r="G55" i="1"/>
  <c r="G41" i="1"/>
  <c r="E55" i="1"/>
  <c r="E38" i="1"/>
  <c r="H38" i="1" s="1"/>
  <c r="G44" i="1"/>
  <c r="G52" i="1"/>
  <c r="E41" i="1"/>
  <c r="D60" i="1" l="1"/>
  <c r="G60" i="1" s="1"/>
  <c r="H41" i="1"/>
  <c r="E59" i="1"/>
  <c r="H59" i="1" s="1"/>
  <c r="H55" i="1"/>
  <c r="E60" i="1" l="1"/>
  <c r="H60" i="1" s="1"/>
</calcChain>
</file>

<file path=xl/sharedStrings.xml><?xml version="1.0" encoding="utf-8"?>
<sst xmlns="http://schemas.openxmlformats.org/spreadsheetml/2006/main" count="89" uniqueCount="76">
  <si>
    <t xml:space="preserve">Souhrný výkaz plnění rozpočtu výdajů MOb MOaP (v tis. Kč)   </t>
  </si>
  <si>
    <t>Plnění rozpočtu výdajů k 31. 12. 2021</t>
  </si>
  <si>
    <t>tabulka č. 2</t>
  </si>
  <si>
    <t>Schválený</t>
  </si>
  <si>
    <t>Upravený</t>
  </si>
  <si>
    <t>Plnění</t>
  </si>
  <si>
    <t>Plnění SR</t>
  </si>
  <si>
    <t>Plnění UR</t>
  </si>
  <si>
    <t>VÝDAJE</t>
  </si>
  <si>
    <t>rozpočet</t>
  </si>
  <si>
    <t>rozpočtu</t>
  </si>
  <si>
    <t>v %</t>
  </si>
  <si>
    <t>roku 2021</t>
  </si>
  <si>
    <t>k 31. 12. 2021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</si>
  <si>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</si>
  <si>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</si>
  <si>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</si>
  <si>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</si>
  <si>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Neinvestiční transfery</t>
  </si>
  <si>
    <t>OŠR</t>
  </si>
  <si>
    <t>Odbor strategického rozvoje školství a volnočasových aktivit</t>
  </si>
  <si>
    <t xml:space="preserve">       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</si>
  <si>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</si>
  <si>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</si>
  <si>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</si>
  <si>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</si>
  <si>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</si>
  <si>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</si>
  <si>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</si>
  <si>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</si>
  <si>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</si>
  <si>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</si>
  <si>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</si>
  <si>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</si>
  <si>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</si>
  <si>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</si>
  <si>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</si>
  <si>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</si>
  <si>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</si>
  <si>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</si>
  <si>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</si>
  <si>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</si>
  <si>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</si>
  <si>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</si>
  <si>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</si>
  <si>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</si>
  <si>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</si>
  <si>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</si>
  <si>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</si>
  <si>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</si>
  <si>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</si>
  <si>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</si>
  <si>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>OFR</t>
  </si>
  <si>
    <t>Odbor financí a rozpočtu</t>
  </si>
  <si>
    <t>Rezerva na krizová opatření</t>
  </si>
  <si>
    <t xml:space="preserve"> </t>
  </si>
  <si>
    <t>Nespecifikovaná rezerva</t>
  </si>
  <si>
    <t>B Ě Ź N É  V Ý D A J E    C E L K E M</t>
  </si>
  <si>
    <t>kapitálové výdaje</t>
  </si>
  <si>
    <t>odboru strategického rozvoje školství a volnočasových aktivit</t>
  </si>
  <si>
    <t>v tom transfery</t>
  </si>
  <si>
    <t>OIT</t>
  </si>
  <si>
    <t>oddělení informačních technologií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</si>
  <si>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</si>
  <si>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</si>
  <si>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</si>
  <si>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</si>
  <si>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</si>
  <si>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spolkům</t>
  </si>
  <si>
    <t>Investiční transfery zřízeným příspěvkovým organizacím</t>
  </si>
  <si>
    <t>Investiční převody mezi stat.městy a jejich měst.obvody</t>
  </si>
  <si>
    <t>K A P I T Á L O V É  V Ý D A J E   C E L K E M</t>
  </si>
  <si>
    <t>V Ý D A J E    C E L K E M</t>
  </si>
  <si>
    <t>Výnosy celkem</t>
  </si>
  <si>
    <t>Náklady celkem</t>
  </si>
  <si>
    <t>VH (ztráta)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</si>
</sst>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color indexed="16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6">
    <xf numFmtId="0" fontId="0" fillId="0" borderId="0" xfId="0"/>
    <xf numFmtId="0" fontId="1" fillId="2" borderId="0" xfId="0" applyNumberFormat="1" applyFont="1" applyFill="1" applyBorder="1" applyAlignment="1" applyProtection="1"/>
    <xf numFmtId="0" fontId="0" fillId="2" borderId="0" xfId="0" applyFill="1"/>
    <xf numFmtId="4" fontId="0" fillId="0" borderId="0" xfId="0" applyNumberFormat="1"/>
    <xf numFmtId="3" fontId="2" fillId="0" borderId="1" xfId="0" applyNumberFormat="1" applyFont="1" applyFill="1" applyBorder="1" applyAlignment="1" applyProtection="1"/>
    <xf numFmtId="0" fontId="0" fillId="0" borderId="1" xfId="0" applyBorder="1" applyAlignment="1"/>
    <xf numFmtId="3" fontId="2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3" xfId="0" applyNumberFormat="1" applyFont="1" applyFill="1" applyBorder="1" applyAlignment="1" applyProtection="1"/>
    <xf numFmtId="3" fontId="4" fillId="2" borderId="4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0" fillId="2" borderId="0" xfId="0" applyFill="1" applyBorder="1"/>
    <xf numFmtId="0" fontId="5" fillId="2" borderId="0" xfId="0" applyFont="1" applyFill="1" applyBorder="1"/>
    <xf numFmtId="3" fontId="4" fillId="2" borderId="8" xfId="0" applyNumberFormat="1" applyFont="1" applyFill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 applyProtection="1">
      <alignment horizontal="center"/>
    </xf>
    <xf numFmtId="3" fontId="4" fillId="2" borderId="12" xfId="0" applyNumberFormat="1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7" fillId="0" borderId="19" xfId="0" applyNumberFormat="1" applyFont="1" applyFill="1" applyBorder="1"/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165" fontId="0" fillId="0" borderId="20" xfId="0" applyNumberFormat="1" applyFont="1" applyFill="1" applyBorder="1"/>
    <xf numFmtId="165" fontId="0" fillId="0" borderId="22" xfId="0" applyNumberFormat="1" applyFont="1" applyFill="1" applyBorder="1"/>
    <xf numFmtId="0" fontId="0" fillId="0" borderId="7" xfId="0" applyBorder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23" xfId="0" applyNumberFormat="1" applyFont="1" applyFill="1" applyBorder="1"/>
    <xf numFmtId="165" fontId="0" fillId="0" borderId="9" xfId="0" applyNumberFormat="1" applyFont="1" applyFill="1" applyBorder="1"/>
    <xf numFmtId="165" fontId="0" fillId="0" borderId="24" xfId="0" applyNumberFormat="1" applyFont="1" applyFill="1" applyBorder="1"/>
    <xf numFmtId="0" fontId="9" fillId="3" borderId="25" xfId="1" applyFont="1" applyFill="1" applyBorder="1"/>
    <xf numFmtId="0" fontId="9" fillId="3" borderId="26" xfId="1" applyFont="1" applyFill="1" applyBorder="1"/>
    <xf numFmtId="0" fontId="9" fillId="3" borderId="26" xfId="0" applyFont="1" applyFill="1" applyBorder="1"/>
    <xf numFmtId="3" fontId="9" fillId="3" borderId="27" xfId="1" applyNumberFormat="1" applyFont="1" applyFill="1" applyBorder="1"/>
    <xf numFmtId="3" fontId="9" fillId="3" borderId="28" xfId="1" applyNumberFormat="1" applyFont="1" applyFill="1" applyBorder="1"/>
    <xf numFmtId="3" fontId="9" fillId="3" borderId="29" xfId="1" applyNumberFormat="1" applyFont="1" applyFill="1" applyBorder="1"/>
    <xf numFmtId="165" fontId="4" fillId="3" borderId="28" xfId="0" applyNumberFormat="1" applyFont="1" applyFill="1" applyBorder="1"/>
    <xf numFmtId="165" fontId="4" fillId="3" borderId="30" xfId="0" applyNumberFormat="1" applyFont="1" applyFill="1" applyBorder="1"/>
    <xf numFmtId="0" fontId="7" fillId="0" borderId="18" xfId="0" applyNumberFormat="1" applyFont="1" applyFill="1" applyBorder="1" applyAlignment="1" applyProtection="1"/>
    <xf numFmtId="0" fontId="4" fillId="0" borderId="7" xfId="0" applyFont="1" applyBorder="1"/>
    <xf numFmtId="0" fontId="4" fillId="0" borderId="0" xfId="0" applyFont="1" applyFill="1" applyBorder="1"/>
    <xf numFmtId="0" fontId="8" fillId="0" borderId="0" xfId="1" applyFont="1" applyFill="1" applyBorder="1"/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3" fontId="8" fillId="0" borderId="23" xfId="1" applyNumberFormat="1" applyFont="1" applyFill="1" applyBorder="1"/>
    <xf numFmtId="0" fontId="7" fillId="0" borderId="0" xfId="0" applyFont="1"/>
    <xf numFmtId="0" fontId="4" fillId="0" borderId="0" xfId="0" applyFont="1"/>
    <xf numFmtId="0" fontId="7" fillId="0" borderId="18" xfId="0" applyFont="1" applyBorder="1"/>
    <xf numFmtId="0" fontId="4" fillId="3" borderId="25" xfId="1" applyFont="1" applyFill="1" applyBorder="1"/>
    <xf numFmtId="0" fontId="4" fillId="3" borderId="26" xfId="1" applyFont="1" applyFill="1" applyBorder="1"/>
    <xf numFmtId="0" fontId="4" fillId="3" borderId="26" xfId="0" applyFont="1" applyFill="1" applyBorder="1"/>
    <xf numFmtId="3" fontId="4" fillId="3" borderId="27" xfId="1" applyNumberFormat="1" applyFont="1" applyFill="1" applyBorder="1"/>
    <xf numFmtId="3" fontId="4" fillId="3" borderId="28" xfId="1" applyNumberFormat="1" applyFont="1" applyFill="1" applyBorder="1"/>
    <xf numFmtId="3" fontId="4" fillId="3" borderId="29" xfId="1" applyNumberFormat="1" applyFont="1" applyFill="1" applyBorder="1"/>
    <xf numFmtId="4" fontId="0" fillId="0" borderId="0" xfId="0" applyNumberFormat="1" applyFill="1"/>
    <xf numFmtId="0" fontId="0" fillId="0" borderId="0" xfId="0" applyFill="1"/>
    <xf numFmtId="4" fontId="0" fillId="4" borderId="0" xfId="0" applyNumberFormat="1" applyFill="1"/>
    <xf numFmtId="0" fontId="0" fillId="4" borderId="0" xfId="0" applyFill="1"/>
    <xf numFmtId="0" fontId="4" fillId="0" borderId="7" xfId="1" applyFont="1" applyFill="1" applyBorder="1"/>
    <xf numFmtId="0" fontId="4" fillId="0" borderId="0" xfId="1" applyFont="1" applyFill="1" applyBorder="1"/>
    <xf numFmtId="0" fontId="7" fillId="0" borderId="0" xfId="0" applyFont="1" applyFill="1" applyBorder="1"/>
    <xf numFmtId="0" fontId="4" fillId="3" borderId="7" xfId="1" applyFont="1" applyFill="1" applyBorder="1"/>
    <xf numFmtId="0" fontId="4" fillId="3" borderId="0" xfId="1" applyFont="1" applyFill="1" applyBorder="1"/>
    <xf numFmtId="0" fontId="4" fillId="3" borderId="0" xfId="0" applyFont="1" applyFill="1" applyBorder="1"/>
    <xf numFmtId="0" fontId="9" fillId="3" borderId="29" xfId="0" applyFont="1" applyFill="1" applyBorder="1"/>
    <xf numFmtId="0" fontId="9" fillId="3" borderId="7" xfId="1" applyFont="1" applyFill="1" applyBorder="1"/>
    <xf numFmtId="0" fontId="9" fillId="3" borderId="0" xfId="1" applyFont="1" applyFill="1" applyBorder="1"/>
    <xf numFmtId="0" fontId="9" fillId="3" borderId="0" xfId="0" applyFont="1" applyFill="1" applyBorder="1"/>
    <xf numFmtId="3" fontId="9" fillId="3" borderId="8" xfId="1" applyNumberFormat="1" applyFont="1" applyFill="1" applyBorder="1"/>
    <xf numFmtId="3" fontId="9" fillId="3" borderId="9" xfId="1" applyNumberFormat="1" applyFont="1" applyFill="1" applyBorder="1"/>
    <xf numFmtId="3" fontId="9" fillId="3" borderId="23" xfId="1" applyNumberFormat="1" applyFont="1" applyFill="1" applyBorder="1"/>
    <xf numFmtId="0" fontId="9" fillId="3" borderId="25" xfId="0" applyNumberFormat="1" applyFont="1" applyFill="1" applyBorder="1" applyAlignment="1" applyProtection="1">
      <alignment vertical="center"/>
    </xf>
    <xf numFmtId="0" fontId="9" fillId="3" borderId="26" xfId="0" applyNumberFormat="1" applyFont="1" applyFill="1" applyBorder="1" applyAlignment="1" applyProtection="1">
      <alignment vertical="center"/>
    </xf>
    <xf numFmtId="0" fontId="9" fillId="3" borderId="31" xfId="1" applyFont="1" applyFill="1" applyBorder="1"/>
    <xf numFmtId="0" fontId="9" fillId="3" borderId="32" xfId="1" applyFont="1" applyFill="1" applyBorder="1"/>
    <xf numFmtId="0" fontId="9" fillId="3" borderId="32" xfId="0" applyFont="1" applyFill="1" applyBorder="1"/>
    <xf numFmtId="3" fontId="9" fillId="3" borderId="33" xfId="1" applyNumberFormat="1" applyFont="1" applyFill="1" applyBorder="1"/>
    <xf numFmtId="3" fontId="9" fillId="3" borderId="34" xfId="1" applyNumberFormat="1" applyFont="1" applyFill="1" applyBorder="1"/>
    <xf numFmtId="3" fontId="9" fillId="3" borderId="35" xfId="1" applyNumberFormat="1" applyFont="1" applyFill="1" applyBorder="1"/>
    <xf numFmtId="165" fontId="4" fillId="3" borderId="34" xfId="0" applyNumberFormat="1" applyFont="1" applyFill="1" applyBorder="1"/>
    <xf numFmtId="165" fontId="4" fillId="3" borderId="36" xfId="0" applyNumberFormat="1" applyFont="1" applyFill="1" applyBorder="1"/>
    <xf numFmtId="165" fontId="4" fillId="3" borderId="13" xfId="0" applyNumberFormat="1" applyFont="1" applyFill="1" applyBorder="1"/>
    <xf numFmtId="0" fontId="4" fillId="5" borderId="2" xfId="0" applyNumberFormat="1" applyFont="1" applyFill="1" applyBorder="1" applyAlignment="1" applyProtection="1">
      <alignment vertical="center"/>
    </xf>
    <xf numFmtId="0" fontId="4" fillId="5" borderId="3" xfId="0" applyFont="1" applyFill="1" applyBorder="1"/>
    <xf numFmtId="0" fontId="0" fillId="5" borderId="3" xfId="0" applyFill="1" applyBorder="1"/>
    <xf numFmtId="3" fontId="4" fillId="5" borderId="5" xfId="0" applyNumberFormat="1" applyFont="1" applyFill="1" applyBorder="1" applyAlignment="1" applyProtection="1">
      <alignment vertical="center"/>
    </xf>
    <xf numFmtId="165" fontId="4" fillId="5" borderId="13" xfId="0" applyNumberFormat="1" applyFont="1" applyFill="1" applyBorder="1"/>
    <xf numFmtId="165" fontId="4" fillId="5" borderId="37" xfId="0" applyNumberFormat="1" applyFont="1" applyFill="1" applyBorder="1"/>
    <xf numFmtId="0" fontId="6" fillId="2" borderId="38" xfId="0" applyFont="1" applyFill="1" applyBorder="1"/>
    <xf numFmtId="0" fontId="0" fillId="2" borderId="39" xfId="0" applyFill="1" applyBorder="1"/>
    <xf numFmtId="0" fontId="4" fillId="2" borderId="39" xfId="0" applyNumberFormat="1" applyFont="1" applyFill="1" applyBorder="1" applyAlignment="1" applyProtection="1">
      <alignment vertical="center"/>
    </xf>
    <xf numFmtId="3" fontId="4" fillId="2" borderId="40" xfId="0" applyNumberFormat="1" applyFont="1" applyFill="1" applyBorder="1" applyAlignment="1" applyProtection="1">
      <alignment vertical="center"/>
    </xf>
    <xf numFmtId="3" fontId="4" fillId="2" borderId="15" xfId="0" applyNumberFormat="1" applyFont="1" applyFill="1" applyBorder="1" applyAlignment="1" applyProtection="1">
      <alignment vertical="center"/>
    </xf>
    <xf numFmtId="3" fontId="4" fillId="2" borderId="41" xfId="0" applyNumberFormat="1" applyFont="1" applyFill="1" applyBorder="1" applyAlignment="1" applyProtection="1">
      <alignment vertical="center"/>
    </xf>
    <xf numFmtId="165" fontId="0" fillId="2" borderId="28" xfId="0" applyNumberFormat="1" applyFont="1" applyFill="1" applyBorder="1"/>
    <xf numFmtId="165" fontId="0" fillId="2" borderId="30" xfId="0" applyNumberFormat="1" applyFont="1" applyFill="1" applyBorder="1"/>
    <xf numFmtId="0" fontId="4" fillId="0" borderId="17" xfId="0" applyFont="1" applyBorder="1"/>
    <xf numFmtId="0" fontId="0" fillId="0" borderId="18" xfId="0" applyNumberFormat="1" applyFill="1" applyBorder="1" applyAlignment="1" applyProtection="1"/>
    <xf numFmtId="3" fontId="7" fillId="0" borderId="19" xfId="0" applyNumberFormat="1" applyFont="1" applyFill="1" applyBorder="1" applyAlignment="1" applyProtection="1"/>
    <xf numFmtId="3" fontId="7" fillId="0" borderId="20" xfId="0" applyNumberFormat="1" applyFont="1" applyFill="1" applyBorder="1" applyAlignment="1" applyProtection="1"/>
    <xf numFmtId="3" fontId="7" fillId="0" borderId="21" xfId="0" applyNumberFormat="1" applyFont="1" applyFill="1" applyBorder="1" applyAlignment="1" applyProtection="1"/>
    <xf numFmtId="0" fontId="10" fillId="0" borderId="0" xfId="0" applyFont="1" applyBorder="1"/>
    <xf numFmtId="0" fontId="10" fillId="0" borderId="0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/>
    <xf numFmtId="3" fontId="10" fillId="0" borderId="23" xfId="0" applyNumberFormat="1" applyFont="1" applyFill="1" applyBorder="1" applyAlignment="1" applyProtection="1"/>
    <xf numFmtId="165" fontId="11" fillId="0" borderId="9" xfId="0" applyNumberFormat="1" applyFont="1" applyFill="1" applyBorder="1"/>
    <xf numFmtId="165" fontId="11" fillId="0" borderId="24" xfId="0" applyNumberFormat="1" applyFont="1" applyFill="1" applyBorder="1"/>
    <xf numFmtId="0" fontId="0" fillId="0" borderId="0" xfId="0" applyNumberFormat="1" applyFill="1" applyBorder="1" applyAlignment="1" applyProtection="1"/>
    <xf numFmtId="0" fontId="0" fillId="0" borderId="23" xfId="0" applyBorder="1" applyAlignment="1"/>
    <xf numFmtId="3" fontId="7" fillId="0" borderId="8" xfId="0" applyNumberFormat="1" applyFont="1" applyFill="1" applyBorder="1" applyAlignment="1" applyProtection="1"/>
    <xf numFmtId="3" fontId="7" fillId="0" borderId="9" xfId="0" applyNumberFormat="1" applyFont="1" applyFill="1" applyBorder="1" applyAlignment="1" applyProtection="1"/>
    <xf numFmtId="3" fontId="7" fillId="0" borderId="23" xfId="0" applyNumberFormat="1" applyFont="1" applyFill="1" applyBorder="1" applyAlignment="1" applyProtection="1"/>
    <xf numFmtId="0" fontId="7" fillId="0" borderId="0" xfId="0" applyFont="1" applyBorder="1"/>
    <xf numFmtId="0" fontId="0" fillId="0" borderId="0" xfId="0" applyNumberFormat="1" applyFill="1" applyBorder="1" applyAlignment="1" applyProtection="1"/>
    <xf numFmtId="3" fontId="11" fillId="4" borderId="9" xfId="0" applyNumberFormat="1" applyFont="1" applyFill="1" applyBorder="1" applyAlignment="1" applyProtection="1"/>
    <xf numFmtId="3" fontId="11" fillId="4" borderId="23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23" xfId="0" applyNumberFormat="1" applyFont="1" applyFill="1" applyBorder="1" applyAlignment="1" applyProtection="1">
      <alignment vertical="center"/>
    </xf>
    <xf numFmtId="0" fontId="12" fillId="0" borderId="17" xfId="0" applyFont="1" applyBorder="1"/>
    <xf numFmtId="0" fontId="12" fillId="0" borderId="18" xfId="0" applyFont="1" applyBorder="1"/>
    <xf numFmtId="0" fontId="12" fillId="0" borderId="7" xfId="0" applyFont="1" applyBorder="1"/>
    <xf numFmtId="0" fontId="12" fillId="0" borderId="0" xfId="0" applyFont="1" applyBorder="1"/>
    <xf numFmtId="0" fontId="4" fillId="5" borderId="7" xfId="0" applyFont="1" applyFill="1" applyBorder="1"/>
    <xf numFmtId="0" fontId="4" fillId="5" borderId="0" xfId="0" applyFont="1" applyFill="1"/>
    <xf numFmtId="3" fontId="4" fillId="5" borderId="8" xfId="0" applyNumberFormat="1" applyFont="1" applyFill="1" applyBorder="1" applyAlignment="1" applyProtection="1"/>
    <xf numFmtId="0" fontId="4" fillId="5" borderId="42" xfId="0" applyNumberFormat="1" applyFont="1" applyFill="1" applyBorder="1" applyAlignment="1" applyProtection="1">
      <alignment vertical="center"/>
    </xf>
    <xf numFmtId="0" fontId="0" fillId="5" borderId="43" xfId="0" applyFill="1" applyBorder="1"/>
    <xf numFmtId="3" fontId="4" fillId="5" borderId="44" xfId="0" applyNumberFormat="1" applyFont="1" applyFill="1" applyBorder="1" applyAlignment="1" applyProtection="1">
      <alignment vertical="center"/>
    </xf>
    <xf numFmtId="3" fontId="4" fillId="5" borderId="45" xfId="0" applyNumberFormat="1" applyFont="1" applyFill="1" applyBorder="1" applyAlignment="1" applyProtection="1">
      <alignment vertical="center"/>
    </xf>
    <xf numFmtId="3" fontId="4" fillId="5" borderId="46" xfId="0" applyNumberFormat="1" applyFont="1" applyFill="1" applyBorder="1" applyAlignment="1" applyProtection="1">
      <alignment vertical="center"/>
    </xf>
    <xf numFmtId="165" fontId="4" fillId="5" borderId="28" xfId="0" applyNumberFormat="1" applyFont="1" applyFill="1" applyBorder="1"/>
    <xf numFmtId="0" fontId="4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/>
    <xf numFmtId="3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14" fillId="0" borderId="0" xfId="0" applyNumberFormat="1" applyFont="1" applyFill="1"/>
    <xf numFmtId="3" fontId="15" fillId="0" borderId="0" xfId="0" applyNumberFormat="1" applyFont="1" applyFill="1"/>
    <xf numFmtId="3" fontId="3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/>
  </cellXfs>
  <cellStyles count="7">
    <cellStyle name="Normální" xfId="0" builtinId="0"/>
    <cellStyle name="normální 2" xfId="2"/>
    <cellStyle name="Normální 3" xfId="3"/>
    <cellStyle name="Normální 7" xfId="4"/>
    <cellStyle name="normální_čerpání příjmů 5-2005" xfId="1"/>
    <cellStyle name="Procenta 2" xfId="5"/>
    <cellStyle name="Procenta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I.%20pololet&#237;%20ZMOb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showGridLines="0" tabSelected="1" zoomScaleNormal="100" workbookViewId="0">
      <selection activeCell="M26" sqref="M26"/>
    </sheetView>
  </sheetViews>
  <sheetFormatPr defaultRowHeight="13.2" x14ac:dyDescent="0.25"/>
  <cols>
    <col min="1" max="1" width="7.33203125" customWidth="1"/>
    <col min="2" max="2" width="2.5546875" customWidth="1"/>
    <col min="3" max="3" width="53.44140625" customWidth="1"/>
    <col min="4" max="7" width="12.6640625" customWidth="1"/>
    <col min="8" max="8" width="12.88671875" customWidth="1"/>
    <col min="9" max="9" width="9.5546875" style="3" bestFit="1" customWidth="1"/>
  </cols>
  <sheetData>
    <row r="1" spans="1:8" ht="17.399999999999999" x14ac:dyDescent="0.3">
      <c r="A1" s="1" t="s">
        <v>0</v>
      </c>
      <c r="B1" s="1"/>
      <c r="C1" s="1"/>
      <c r="D1" s="1"/>
      <c r="E1" s="1"/>
      <c r="F1" s="1"/>
      <c r="G1" s="2"/>
      <c r="H1" s="2"/>
    </row>
    <row r="2" spans="1:8" ht="18" customHeight="1" thickBot="1" x14ac:dyDescent="0.35">
      <c r="A2" s="4" t="s">
        <v>1</v>
      </c>
      <c r="B2" s="5"/>
      <c r="C2" s="5"/>
      <c r="D2" s="5"/>
      <c r="E2" s="6" t="s">
        <v>2</v>
      </c>
      <c r="F2" s="7"/>
      <c r="G2" s="7"/>
      <c r="H2" s="5"/>
    </row>
    <row r="3" spans="1:8" x14ac:dyDescent="0.25">
      <c r="A3" s="8"/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3" t="s">
        <v>7</v>
      </c>
    </row>
    <row r="4" spans="1:8" ht="15.6" x14ac:dyDescent="0.3">
      <c r="A4" s="14"/>
      <c r="B4" s="15"/>
      <c r="C4" s="16" t="s">
        <v>8</v>
      </c>
      <c r="D4" s="17" t="s">
        <v>9</v>
      </c>
      <c r="E4" s="18" t="s">
        <v>9</v>
      </c>
      <c r="F4" s="18" t="s">
        <v>10</v>
      </c>
      <c r="G4" s="19" t="s">
        <v>11</v>
      </c>
      <c r="H4" s="20" t="s">
        <v>11</v>
      </c>
    </row>
    <row r="5" spans="1:8" ht="13.8" thickBot="1" x14ac:dyDescent="0.3">
      <c r="A5" s="21"/>
      <c r="B5" s="22"/>
      <c r="C5" s="23"/>
      <c r="D5" s="24" t="s">
        <v>12</v>
      </c>
      <c r="E5" s="25" t="s">
        <v>12</v>
      </c>
      <c r="F5" s="25" t="s">
        <v>13</v>
      </c>
      <c r="G5" s="26">
        <v>100</v>
      </c>
      <c r="H5" s="27">
        <v>100</v>
      </c>
    </row>
    <row r="6" spans="1:8" ht="8.25" customHeight="1" thickBot="1" x14ac:dyDescent="0.3">
      <c r="C6" s="28"/>
      <c r="D6" s="29"/>
      <c r="E6" s="29"/>
      <c r="F6" s="29"/>
      <c r="G6" s="29"/>
      <c r="H6" s="29"/>
    </row>
    <row r="7" spans="1:8" x14ac:dyDescent="0.25">
      <c r="A7" s="30" t="s">
        <v>14</v>
      </c>
      <c r="B7" s="9"/>
      <c r="C7" s="9"/>
      <c r="D7" s="31">
        <v>1</v>
      </c>
      <c r="E7" s="31">
        <v>2</v>
      </c>
      <c r="F7" s="32">
        <v>3</v>
      </c>
      <c r="G7" s="32">
        <v>4</v>
      </c>
      <c r="H7" s="33">
        <v>5</v>
      </c>
    </row>
    <row r="8" spans="1:8" ht="12.75" customHeight="1" x14ac:dyDescent="0.25">
      <c r="A8" s="34"/>
      <c r="B8" s="35"/>
      <c r="C8" s="35" t="s">
        <v>15</v>
      </c>
      <c r="D8" s="36">
        <v>9619</v>
      </c>
      <c r="E8" s="37">
        <v>5540</v>
      </c>
      <c r="F8" s="38">
        <v>3243</v>
      </c>
      <c r="G8" s="39">
        <f>IF(D8&gt;0,F8/D8,0%)</f>
        <v>0.3371452333922445</v>
      </c>
      <c r="H8" s="40">
        <f>IF(E8&gt;0,F8/E8,0%)</f>
        <v>0.58537906137184115</v>
      </c>
    </row>
    <row r="9" spans="1:8" x14ac:dyDescent="0.25">
      <c r="A9" s="41"/>
      <c r="B9" s="28"/>
      <c r="C9" s="28" t="s">
        <v>16</v>
      </c>
      <c r="D9" s="42">
        <v>18605</v>
      </c>
      <c r="E9" s="43">
        <v>14706</v>
      </c>
      <c r="F9" s="44">
        <v>14069</v>
      </c>
      <c r="G9" s="45">
        <f>IF(D9&gt;0,F9/D9,0%)</f>
        <v>0.75619457135178714</v>
      </c>
      <c r="H9" s="46">
        <f t="shared" ref="H9:H60" si="0">IF(E9&gt;0,F9/E9,0%)</f>
        <v>0.95668434652522782</v>
      </c>
    </row>
    <row r="10" spans="1:8" x14ac:dyDescent="0.25">
      <c r="A10" s="41"/>
      <c r="B10" s="28"/>
      <c r="C10" s="28" t="s">
        <v>17</v>
      </c>
      <c r="D10" s="42">
        <v>42049</v>
      </c>
      <c r="E10" s="43">
        <v>54074</v>
      </c>
      <c r="F10" s="44">
        <v>53748</v>
      </c>
      <c r="G10" s="45">
        <f>IF(D10&gt;0,F10/D10,0%)</f>
        <v>1.2782230255178482</v>
      </c>
      <c r="H10" s="46">
        <f t="shared" si="0"/>
        <v>0.99397122461811593</v>
      </c>
    </row>
    <row r="11" spans="1:8" x14ac:dyDescent="0.25">
      <c r="A11" s="41"/>
      <c r="B11" s="28"/>
      <c r="C11" s="28" t="s">
        <v>18</v>
      </c>
      <c r="D11" s="42">
        <v>2598</v>
      </c>
      <c r="E11" s="43">
        <v>2598</v>
      </c>
      <c r="F11" s="44">
        <v>2284</v>
      </c>
      <c r="G11" s="45">
        <f>IF(D11&gt;0,F11/D11,0%)</f>
        <v>0.8791377983063895</v>
      </c>
      <c r="H11" s="46">
        <f t="shared" si="0"/>
        <v>0.8791377983063895</v>
      </c>
    </row>
    <row r="12" spans="1:8" x14ac:dyDescent="0.25">
      <c r="A12" s="47" t="s">
        <v>19</v>
      </c>
      <c r="B12" s="48" t="s">
        <v>20</v>
      </c>
      <c r="C12" s="49"/>
      <c r="D12" s="50">
        <f>SUM(D8:D11)</f>
        <v>72871</v>
      </c>
      <c r="E12" s="51">
        <f>SUM(E8:E11)</f>
        <v>76918</v>
      </c>
      <c r="F12" s="52">
        <f>SUM(F8:F11)</f>
        <v>73344</v>
      </c>
      <c r="G12" s="53">
        <f>IF(D12&gt;0,F12/D12,0%)</f>
        <v>1.0064909223147753</v>
      </c>
      <c r="H12" s="54">
        <f t="shared" si="0"/>
        <v>0.95353493330559813</v>
      </c>
    </row>
    <row r="13" spans="1:8" x14ac:dyDescent="0.25">
      <c r="A13" s="34" t="s">
        <v>21</v>
      </c>
      <c r="B13" s="35"/>
      <c r="C13" s="55" t="s">
        <v>22</v>
      </c>
      <c r="D13" s="36">
        <v>1032</v>
      </c>
      <c r="E13" s="37">
        <v>1044</v>
      </c>
      <c r="F13" s="38">
        <v>692</v>
      </c>
      <c r="G13" s="39">
        <f t="shared" ref="G13:G60" si="1">IF(D13&gt;0,F13/D13,0%)</f>
        <v>0.6705426356589147</v>
      </c>
      <c r="H13" s="40">
        <f t="shared" si="0"/>
        <v>0.66283524904214564</v>
      </c>
    </row>
    <row r="14" spans="1:8" x14ac:dyDescent="0.25">
      <c r="A14" s="47" t="s">
        <v>23</v>
      </c>
      <c r="B14" s="48" t="s">
        <v>24</v>
      </c>
      <c r="C14" s="49"/>
      <c r="D14" s="50">
        <f>SUM(D13:D13)</f>
        <v>1032</v>
      </c>
      <c r="E14" s="51">
        <f>SUM(E13:E13)</f>
        <v>1044</v>
      </c>
      <c r="F14" s="52">
        <f>SUM(F13:F13)</f>
        <v>692</v>
      </c>
      <c r="G14" s="53">
        <f t="shared" si="1"/>
        <v>0.6705426356589147</v>
      </c>
      <c r="H14" s="54">
        <f t="shared" si="0"/>
        <v>0.66283524904214564</v>
      </c>
    </row>
    <row r="15" spans="1:8" x14ac:dyDescent="0.25">
      <c r="A15" s="34"/>
      <c r="B15" s="35"/>
      <c r="C15" s="35" t="s">
        <v>25</v>
      </c>
      <c r="D15" s="36">
        <v>262</v>
      </c>
      <c r="E15" s="37">
        <v>262</v>
      </c>
      <c r="F15" s="38">
        <v>141</v>
      </c>
      <c r="G15" s="39">
        <f t="shared" si="1"/>
        <v>0.53816793893129766</v>
      </c>
      <c r="H15" s="40">
        <f t="shared" si="0"/>
        <v>0.53816793893129766</v>
      </c>
    </row>
    <row r="16" spans="1:8" x14ac:dyDescent="0.25">
      <c r="A16" s="41"/>
      <c r="B16" s="28"/>
      <c r="C16" s="28" t="s">
        <v>26</v>
      </c>
      <c r="D16" s="42">
        <v>682</v>
      </c>
      <c r="E16" s="43">
        <v>942</v>
      </c>
      <c r="F16" s="44">
        <v>615</v>
      </c>
      <c r="G16" s="45">
        <f t="shared" si="1"/>
        <v>0.90175953079178883</v>
      </c>
      <c r="H16" s="46">
        <f t="shared" si="0"/>
        <v>0.65286624203821653</v>
      </c>
    </row>
    <row r="17" spans="1:11" x14ac:dyDescent="0.25">
      <c r="A17" s="56"/>
      <c r="B17" s="57"/>
      <c r="C17" s="58" t="s">
        <v>27</v>
      </c>
      <c r="D17" s="59">
        <v>13999</v>
      </c>
      <c r="E17" s="60">
        <v>15794</v>
      </c>
      <c r="F17" s="61">
        <v>13099</v>
      </c>
      <c r="G17" s="45">
        <f t="shared" si="1"/>
        <v>0.93570969354953926</v>
      </c>
      <c r="H17" s="46">
        <f t="shared" si="0"/>
        <v>0.82936558186653164</v>
      </c>
      <c r="J17" s="62"/>
    </row>
    <row r="18" spans="1:11" x14ac:dyDescent="0.25">
      <c r="A18" s="47" t="s">
        <v>28</v>
      </c>
      <c r="B18" s="48" t="s">
        <v>29</v>
      </c>
      <c r="C18" s="49"/>
      <c r="D18" s="50">
        <f>SUM(D15:D17)</f>
        <v>14943</v>
      </c>
      <c r="E18" s="51">
        <f>SUM(E15:E17)</f>
        <v>16998</v>
      </c>
      <c r="F18" s="52">
        <f>SUM(F15:F17)</f>
        <v>13855</v>
      </c>
      <c r="G18" s="53">
        <f t="shared" si="1"/>
        <v>0.92718998862343571</v>
      </c>
      <c r="H18" s="54">
        <f t="shared" si="0"/>
        <v>0.81509589363454527</v>
      </c>
      <c r="K18" s="63"/>
    </row>
    <row r="19" spans="1:11" x14ac:dyDescent="0.25">
      <c r="A19" s="34"/>
      <c r="B19" s="35"/>
      <c r="C19" s="64" t="s">
        <v>30</v>
      </c>
      <c r="D19" s="36">
        <v>133324</v>
      </c>
      <c r="E19" s="37">
        <v>152380</v>
      </c>
      <c r="F19" s="38">
        <v>140807</v>
      </c>
      <c r="G19" s="39">
        <f t="shared" si="1"/>
        <v>1.0561264288500194</v>
      </c>
      <c r="H19" s="40">
        <f t="shared" si="0"/>
        <v>0.9240517128232052</v>
      </c>
    </row>
    <row r="20" spans="1:11" s="72" customFormat="1" x14ac:dyDescent="0.25">
      <c r="A20" s="65"/>
      <c r="B20" s="66" t="s">
        <v>31</v>
      </c>
      <c r="C20" s="67"/>
      <c r="D20" s="68">
        <f>SUM(D19)</f>
        <v>133324</v>
      </c>
      <c r="E20" s="69">
        <f>SUM(E19)</f>
        <v>152380</v>
      </c>
      <c r="F20" s="70">
        <f>SUM(F19)</f>
        <v>140807</v>
      </c>
      <c r="G20" s="53">
        <f t="shared" si="1"/>
        <v>1.0561264288500194</v>
      </c>
      <c r="H20" s="54">
        <f t="shared" si="0"/>
        <v>0.9240517128232052</v>
      </c>
      <c r="I20" s="71"/>
    </row>
    <row r="21" spans="1:11" x14ac:dyDescent="0.25">
      <c r="A21" s="34"/>
      <c r="B21" s="35"/>
      <c r="C21" s="35" t="s">
        <v>32</v>
      </c>
      <c r="D21" s="36">
        <v>5285</v>
      </c>
      <c r="E21" s="37">
        <v>4940</v>
      </c>
      <c r="F21" s="38">
        <v>4554</v>
      </c>
      <c r="G21" s="39">
        <f t="shared" si="1"/>
        <v>0.86168401135288553</v>
      </c>
      <c r="H21" s="40">
        <f t="shared" si="0"/>
        <v>0.92186234817813761</v>
      </c>
    </row>
    <row r="22" spans="1:11" s="72" customFormat="1" x14ac:dyDescent="0.25">
      <c r="A22" s="65"/>
      <c r="B22" s="66" t="s">
        <v>33</v>
      </c>
      <c r="C22" s="67"/>
      <c r="D22" s="68">
        <f>SUM(D21)</f>
        <v>5285</v>
      </c>
      <c r="E22" s="69">
        <f>SUM(E21)</f>
        <v>4940</v>
      </c>
      <c r="F22" s="70">
        <f>SUM(F21)</f>
        <v>4554</v>
      </c>
      <c r="G22" s="53">
        <f t="shared" si="1"/>
        <v>0.86168401135288553</v>
      </c>
      <c r="H22" s="54">
        <f t="shared" si="0"/>
        <v>0.92186234817813761</v>
      </c>
      <c r="I22" s="71"/>
    </row>
    <row r="23" spans="1:11" x14ac:dyDescent="0.25">
      <c r="A23" s="34"/>
      <c r="B23" s="35"/>
      <c r="C23" s="35" t="s">
        <v>34</v>
      </c>
      <c r="D23" s="36">
        <v>355</v>
      </c>
      <c r="E23" s="37">
        <v>355</v>
      </c>
      <c r="F23" s="38">
        <v>197</v>
      </c>
      <c r="G23" s="39">
        <f t="shared" si="1"/>
        <v>0.55492957746478877</v>
      </c>
      <c r="H23" s="40">
        <f t="shared" si="0"/>
        <v>0.55492957746478877</v>
      </c>
    </row>
    <row r="24" spans="1:11" s="74" customFormat="1" x14ac:dyDescent="0.25">
      <c r="A24" s="65"/>
      <c r="B24" s="66" t="s">
        <v>35</v>
      </c>
      <c r="C24" s="67"/>
      <c r="D24" s="68">
        <f>SUM(D23)</f>
        <v>355</v>
      </c>
      <c r="E24" s="69">
        <f>SUM(E23)</f>
        <v>355</v>
      </c>
      <c r="F24" s="70">
        <f>SUM(F23)</f>
        <v>197</v>
      </c>
      <c r="G24" s="53">
        <f t="shared" si="1"/>
        <v>0.55492957746478877</v>
      </c>
      <c r="H24" s="54">
        <f t="shared" si="0"/>
        <v>0.55492957746478877</v>
      </c>
      <c r="I24" s="73"/>
    </row>
    <row r="25" spans="1:11" s="74" customFormat="1" x14ac:dyDescent="0.25">
      <c r="A25" s="75"/>
      <c r="B25" s="76"/>
      <c r="C25" s="77" t="s">
        <v>36</v>
      </c>
      <c r="D25" s="36">
        <v>5397</v>
      </c>
      <c r="E25" s="37">
        <v>5884</v>
      </c>
      <c r="F25" s="38">
        <v>3437</v>
      </c>
      <c r="G25" s="39">
        <f>IF(D25&gt;0,F25/D25,0%)</f>
        <v>0.63683527885862512</v>
      </c>
      <c r="H25" s="40">
        <f>IF(E25&gt;0,F25/E25,0%)</f>
        <v>0.58412644459551322</v>
      </c>
      <c r="I25" s="73"/>
    </row>
    <row r="26" spans="1:11" s="74" customFormat="1" x14ac:dyDescent="0.25">
      <c r="A26" s="78"/>
      <c r="B26" s="79" t="s">
        <v>37</v>
      </c>
      <c r="C26" s="80"/>
      <c r="D26" s="68">
        <f>SUM(D25)</f>
        <v>5397</v>
      </c>
      <c r="E26" s="69">
        <f>SUM(E25)</f>
        <v>5884</v>
      </c>
      <c r="F26" s="70">
        <f>SUM(F25)</f>
        <v>3437</v>
      </c>
      <c r="G26" s="53">
        <f>IF(D26&gt;0,F26/D26,0%)</f>
        <v>0.63683527885862512</v>
      </c>
      <c r="H26" s="54">
        <f>IF(E26&gt;0,F26/E26,0%)</f>
        <v>0.58412644459551322</v>
      </c>
      <c r="I26" s="73"/>
    </row>
    <row r="27" spans="1:11" x14ac:dyDescent="0.25">
      <c r="A27" s="34"/>
      <c r="B27" s="35"/>
      <c r="C27" s="35" t="s">
        <v>38</v>
      </c>
      <c r="D27" s="36">
        <v>12160</v>
      </c>
      <c r="E27" s="37">
        <v>8687</v>
      </c>
      <c r="F27" s="38">
        <v>2861</v>
      </c>
      <c r="G27" s="39">
        <f t="shared" si="1"/>
        <v>0.23527960526315789</v>
      </c>
      <c r="H27" s="40">
        <f t="shared" si="0"/>
        <v>0.3293426959825026</v>
      </c>
    </row>
    <row r="28" spans="1:11" x14ac:dyDescent="0.25">
      <c r="A28" s="41"/>
      <c r="B28" s="28"/>
      <c r="C28" s="28" t="s">
        <v>39</v>
      </c>
      <c r="D28" s="42">
        <v>88478</v>
      </c>
      <c r="E28" s="43">
        <v>91534</v>
      </c>
      <c r="F28" s="44">
        <v>91532</v>
      </c>
      <c r="G28" s="45">
        <f t="shared" si="1"/>
        <v>1.0345170550871403</v>
      </c>
      <c r="H28" s="46">
        <f t="shared" si="0"/>
        <v>0.9999781501955558</v>
      </c>
    </row>
    <row r="29" spans="1:11" x14ac:dyDescent="0.25">
      <c r="A29" s="41"/>
      <c r="B29" s="28"/>
      <c r="C29" s="28" t="s">
        <v>40</v>
      </c>
      <c r="D29" s="42">
        <v>20242</v>
      </c>
      <c r="E29" s="43">
        <v>20306</v>
      </c>
      <c r="F29" s="44">
        <v>17647</v>
      </c>
      <c r="G29" s="45">
        <f t="shared" si="1"/>
        <v>0.87180120541448469</v>
      </c>
      <c r="H29" s="46">
        <f t="shared" si="0"/>
        <v>0.86905348172953811</v>
      </c>
    </row>
    <row r="30" spans="1:11" x14ac:dyDescent="0.25">
      <c r="A30" s="47" t="s">
        <v>41</v>
      </c>
      <c r="B30" s="48" t="s">
        <v>42</v>
      </c>
      <c r="C30" s="81"/>
      <c r="D30" s="50">
        <f>SUM(D27:D29)</f>
        <v>120880</v>
      </c>
      <c r="E30" s="51">
        <f>SUM(E27:E29)</f>
        <v>120527</v>
      </c>
      <c r="F30" s="52">
        <f>SUM(F27:F29)</f>
        <v>112040</v>
      </c>
      <c r="G30" s="53">
        <f t="shared" si="1"/>
        <v>0.92686962276637985</v>
      </c>
      <c r="H30" s="54">
        <f t="shared" si="0"/>
        <v>0.92958424253486771</v>
      </c>
    </row>
    <row r="31" spans="1:11" x14ac:dyDescent="0.25">
      <c r="A31" s="34"/>
      <c r="B31" s="35"/>
      <c r="C31" s="35" t="s">
        <v>43</v>
      </c>
      <c r="D31" s="36">
        <v>2870</v>
      </c>
      <c r="E31" s="37">
        <v>2870</v>
      </c>
      <c r="F31" s="38">
        <v>2724</v>
      </c>
      <c r="G31" s="39">
        <f t="shared" si="1"/>
        <v>0.9491289198606272</v>
      </c>
      <c r="H31" s="40">
        <f t="shared" si="0"/>
        <v>0.9491289198606272</v>
      </c>
    </row>
    <row r="32" spans="1:11" x14ac:dyDescent="0.25">
      <c r="A32" s="41"/>
      <c r="B32" s="28"/>
      <c r="C32" s="28" t="s">
        <v>44</v>
      </c>
      <c r="D32" s="42">
        <v>85670</v>
      </c>
      <c r="E32" s="43">
        <v>92905</v>
      </c>
      <c r="F32" s="44">
        <v>83634</v>
      </c>
      <c r="G32" s="45">
        <f t="shared" si="1"/>
        <v>0.97623438776701299</v>
      </c>
      <c r="H32" s="46">
        <f t="shared" si="0"/>
        <v>0.90020989182498246</v>
      </c>
    </row>
    <row r="33" spans="1:8" x14ac:dyDescent="0.25">
      <c r="A33" s="41"/>
      <c r="B33" s="28"/>
      <c r="C33" s="28" t="s">
        <v>45</v>
      </c>
      <c r="D33" s="42">
        <v>160</v>
      </c>
      <c r="E33" s="43">
        <v>174</v>
      </c>
      <c r="F33" s="44">
        <v>112</v>
      </c>
      <c r="G33" s="45">
        <f t="shared" si="1"/>
        <v>0.7</v>
      </c>
      <c r="H33" s="46">
        <f t="shared" si="0"/>
        <v>0.64367816091954022</v>
      </c>
    </row>
    <row r="34" spans="1:8" x14ac:dyDescent="0.25">
      <c r="A34" s="82" t="s">
        <v>46</v>
      </c>
      <c r="B34" s="83" t="s">
        <v>47</v>
      </c>
      <c r="C34" s="84"/>
      <c r="D34" s="85">
        <f>SUM(D31:D33)</f>
        <v>88700</v>
      </c>
      <c r="E34" s="86">
        <f>SUM(E31:E33)</f>
        <v>95949</v>
      </c>
      <c r="F34" s="87">
        <f>SUM(F31:F33)</f>
        <v>86470</v>
      </c>
      <c r="G34" s="53">
        <f t="shared" si="1"/>
        <v>0.97485907553551299</v>
      </c>
      <c r="H34" s="54">
        <f t="shared" si="0"/>
        <v>0.90120793338127547</v>
      </c>
    </row>
    <row r="35" spans="1:8" x14ac:dyDescent="0.25">
      <c r="A35" s="34"/>
      <c r="B35" s="35"/>
      <c r="C35" s="35" t="s">
        <v>48</v>
      </c>
      <c r="D35" s="36">
        <v>278</v>
      </c>
      <c r="E35" s="37">
        <v>278</v>
      </c>
      <c r="F35" s="38">
        <v>0</v>
      </c>
      <c r="G35" s="39">
        <f t="shared" si="1"/>
        <v>0</v>
      </c>
      <c r="H35" s="40">
        <f t="shared" si="0"/>
        <v>0</v>
      </c>
    </row>
    <row r="36" spans="1:8" x14ac:dyDescent="0.25">
      <c r="A36" s="88" t="s">
        <v>49</v>
      </c>
      <c r="B36" s="89" t="s">
        <v>50</v>
      </c>
      <c r="C36" s="89"/>
      <c r="D36" s="50">
        <f>SUM(D35:D35)</f>
        <v>278</v>
      </c>
      <c r="E36" s="51">
        <f>SUM(E35:E35)</f>
        <v>278</v>
      </c>
      <c r="F36" s="52">
        <f>SUM(F35:F35)</f>
        <v>0</v>
      </c>
      <c r="G36" s="53">
        <f t="shared" si="1"/>
        <v>0</v>
      </c>
      <c r="H36" s="54">
        <f t="shared" si="0"/>
        <v>0</v>
      </c>
    </row>
    <row r="37" spans="1:8" x14ac:dyDescent="0.25">
      <c r="A37" s="34"/>
      <c r="B37" s="35"/>
      <c r="C37" s="35" t="s">
        <v>51</v>
      </c>
      <c r="D37" s="36">
        <f>5349-D39-D40-D58</f>
        <v>2629</v>
      </c>
      <c r="E37" s="36">
        <f>35155-E39-E40-E58</f>
        <v>8646</v>
      </c>
      <c r="F37" s="36">
        <f>17531-F39-F40-F58</f>
        <v>8251</v>
      </c>
      <c r="G37" s="39">
        <f t="shared" si="1"/>
        <v>3.1384556865728412</v>
      </c>
      <c r="H37" s="40">
        <f t="shared" si="0"/>
        <v>0.95431413370344664</v>
      </c>
    </row>
    <row r="38" spans="1:8" x14ac:dyDescent="0.25">
      <c r="A38" s="47" t="s">
        <v>52</v>
      </c>
      <c r="B38" s="48" t="s">
        <v>53</v>
      </c>
      <c r="C38" s="49"/>
      <c r="D38" s="50">
        <f>D37</f>
        <v>2629</v>
      </c>
      <c r="E38" s="51">
        <f>E37</f>
        <v>8646</v>
      </c>
      <c r="F38" s="51">
        <f>F37</f>
        <v>8251</v>
      </c>
      <c r="G38" s="53">
        <f t="shared" si="1"/>
        <v>3.1384556865728412</v>
      </c>
      <c r="H38" s="54">
        <f t="shared" si="0"/>
        <v>0.95431413370344664</v>
      </c>
    </row>
    <row r="39" spans="1:8" x14ac:dyDescent="0.25">
      <c r="A39" s="90"/>
      <c r="B39" s="91" t="s">
        <v>54</v>
      </c>
      <c r="C39" s="92"/>
      <c r="D39" s="93">
        <v>563</v>
      </c>
      <c r="E39" s="94">
        <v>113</v>
      </c>
      <c r="F39" s="95">
        <v>0</v>
      </c>
      <c r="G39" s="96">
        <f t="shared" si="1"/>
        <v>0</v>
      </c>
      <c r="H39" s="97">
        <f t="shared" si="0"/>
        <v>0</v>
      </c>
    </row>
    <row r="40" spans="1:8" ht="13.8" thickBot="1" x14ac:dyDescent="0.3">
      <c r="A40" s="82" t="s">
        <v>55</v>
      </c>
      <c r="B40" s="83" t="s">
        <v>56</v>
      </c>
      <c r="C40" s="84"/>
      <c r="D40" s="85">
        <v>2157</v>
      </c>
      <c r="E40" s="86">
        <v>17116</v>
      </c>
      <c r="F40" s="87">
        <v>0</v>
      </c>
      <c r="G40" s="98">
        <f t="shared" si="1"/>
        <v>0</v>
      </c>
      <c r="H40" s="54">
        <f t="shared" si="0"/>
        <v>0</v>
      </c>
    </row>
    <row r="41" spans="1:8" ht="13.8" thickBot="1" x14ac:dyDescent="0.3">
      <c r="A41" s="99" t="s">
        <v>57</v>
      </c>
      <c r="B41" s="100"/>
      <c r="C41" s="101"/>
      <c r="D41" s="102">
        <f>D12+D14+D18+D20+D22+D24+D30+D34+D36+D38+D40+D39+D26</f>
        <v>448414</v>
      </c>
      <c r="E41" s="102">
        <f>E12+E14+E18+E20+E22+E24+E30+E34+E36+E38+E40+E39+E26</f>
        <v>501148</v>
      </c>
      <c r="F41" s="102">
        <f>F12+F14+F18+F20+F22+F24+F30+F34+F36+F38+F40+F39+F26</f>
        <v>443647</v>
      </c>
      <c r="G41" s="103">
        <f>IF(D41&gt;0,F41/D41,0%)</f>
        <v>0.98936919899913922</v>
      </c>
      <c r="H41" s="104">
        <f t="shared" si="0"/>
        <v>0.88526143973436988</v>
      </c>
    </row>
    <row r="42" spans="1:8" x14ac:dyDescent="0.25">
      <c r="A42" s="105" t="s">
        <v>58</v>
      </c>
      <c r="B42" s="106"/>
      <c r="C42" s="107"/>
      <c r="D42" s="108"/>
      <c r="E42" s="109"/>
      <c r="F42" s="110"/>
      <c r="G42" s="111"/>
      <c r="H42" s="112"/>
    </row>
    <row r="43" spans="1:8" x14ac:dyDescent="0.25">
      <c r="A43" s="113" t="s">
        <v>19</v>
      </c>
      <c r="B43" s="35" t="s">
        <v>59</v>
      </c>
      <c r="C43" s="114"/>
      <c r="D43" s="115">
        <v>20660</v>
      </c>
      <c r="E43" s="116">
        <v>14811</v>
      </c>
      <c r="F43" s="117">
        <v>13566</v>
      </c>
      <c r="G43" s="39">
        <f t="shared" si="1"/>
        <v>0.65663117134559534</v>
      </c>
      <c r="H43" s="40">
        <f t="shared" si="0"/>
        <v>0.91594085477010334</v>
      </c>
    </row>
    <row r="44" spans="1:8" x14ac:dyDescent="0.25">
      <c r="A44" s="56"/>
      <c r="B44" s="118"/>
      <c r="C44" s="119" t="s">
        <v>60</v>
      </c>
      <c r="D44" s="120">
        <v>10050</v>
      </c>
      <c r="E44" s="121">
        <v>11685</v>
      </c>
      <c r="F44" s="122">
        <f>1604+852</f>
        <v>2456</v>
      </c>
      <c r="G44" s="123">
        <f t="shared" si="1"/>
        <v>0.24437810945273633</v>
      </c>
      <c r="H44" s="124">
        <f t="shared" si="0"/>
        <v>0.21018399657680786</v>
      </c>
    </row>
    <row r="45" spans="1:8" x14ac:dyDescent="0.25">
      <c r="A45" s="56" t="s">
        <v>61</v>
      </c>
      <c r="B45" s="125" t="s">
        <v>62</v>
      </c>
      <c r="C45" s="126"/>
      <c r="D45" s="127">
        <v>3500</v>
      </c>
      <c r="E45" s="128">
        <v>3930</v>
      </c>
      <c r="F45" s="129">
        <v>2250</v>
      </c>
      <c r="G45" s="45">
        <f t="shared" si="1"/>
        <v>0.6428571428571429</v>
      </c>
      <c r="H45" s="46">
        <f t="shared" si="0"/>
        <v>0.5725190839694656</v>
      </c>
    </row>
    <row r="46" spans="1:8" x14ac:dyDescent="0.25">
      <c r="A46" s="56"/>
      <c r="B46" s="28"/>
      <c r="C46" s="119" t="s">
        <v>60</v>
      </c>
      <c r="D46" s="120">
        <v>0</v>
      </c>
      <c r="E46" s="121">
        <v>600</v>
      </c>
      <c r="F46" s="122">
        <v>0</v>
      </c>
      <c r="G46" s="123">
        <f t="shared" si="1"/>
        <v>0</v>
      </c>
      <c r="H46" s="124">
        <f t="shared" si="0"/>
        <v>0</v>
      </c>
    </row>
    <row r="47" spans="1:8" x14ac:dyDescent="0.25">
      <c r="A47" s="56" t="s">
        <v>28</v>
      </c>
      <c r="B47" s="130" t="s">
        <v>63</v>
      </c>
      <c r="C47" s="131"/>
      <c r="D47" s="127">
        <v>4372</v>
      </c>
      <c r="E47" s="128">
        <v>5061</v>
      </c>
      <c r="F47" s="129">
        <v>4089</v>
      </c>
      <c r="G47" s="45">
        <f t="shared" si="1"/>
        <v>0.93526989935956084</v>
      </c>
      <c r="H47" s="46">
        <f t="shared" si="0"/>
        <v>0.80794309425014821</v>
      </c>
    </row>
    <row r="48" spans="1:8" x14ac:dyDescent="0.25">
      <c r="A48" s="56"/>
      <c r="B48" s="130"/>
      <c r="C48" s="119" t="s">
        <v>60</v>
      </c>
      <c r="D48" s="120">
        <v>0</v>
      </c>
      <c r="E48" s="120">
        <v>700</v>
      </c>
      <c r="F48" s="120">
        <v>219</v>
      </c>
      <c r="G48" s="123">
        <f>IF(D48&gt;0,F48/D48,0%)</f>
        <v>0</v>
      </c>
      <c r="H48" s="124">
        <f>IF(E48&gt;0,F48/E48,0%)</f>
        <v>0.31285714285714283</v>
      </c>
    </row>
    <row r="49" spans="1:8" x14ac:dyDescent="0.25">
      <c r="A49" s="56" t="s">
        <v>41</v>
      </c>
      <c r="B49" s="77" t="s">
        <v>64</v>
      </c>
      <c r="C49" s="131"/>
      <c r="D49" s="127">
        <f>25234-D54</f>
        <v>24234</v>
      </c>
      <c r="E49" s="127">
        <f>44282-E54</f>
        <v>40470</v>
      </c>
      <c r="F49" s="127">
        <v>39243</v>
      </c>
      <c r="G49" s="45">
        <f t="shared" si="1"/>
        <v>1.6193364694231245</v>
      </c>
      <c r="H49" s="46">
        <f t="shared" si="0"/>
        <v>0.96968124536693845</v>
      </c>
    </row>
    <row r="50" spans="1:8" x14ac:dyDescent="0.25">
      <c r="A50" s="56"/>
      <c r="B50" s="77"/>
      <c r="C50" s="119" t="s">
        <v>60</v>
      </c>
      <c r="D50" s="120">
        <v>8000</v>
      </c>
      <c r="E50" s="132">
        <v>18880</v>
      </c>
      <c r="F50" s="133">
        <f>3805+452+1868</f>
        <v>6125</v>
      </c>
      <c r="G50" s="123">
        <f t="shared" si="1"/>
        <v>0.765625</v>
      </c>
      <c r="H50" s="124">
        <f t="shared" si="0"/>
        <v>0.32441737288135591</v>
      </c>
    </row>
    <row r="51" spans="1:8" x14ac:dyDescent="0.25">
      <c r="A51" s="134" t="s">
        <v>46</v>
      </c>
      <c r="B51" s="135" t="s">
        <v>65</v>
      </c>
      <c r="C51" s="136"/>
      <c r="D51" s="127">
        <v>29487</v>
      </c>
      <c r="E51" s="128">
        <v>23572</v>
      </c>
      <c r="F51" s="129">
        <v>21016</v>
      </c>
      <c r="G51" s="45">
        <f t="shared" si="1"/>
        <v>0.71272086004001767</v>
      </c>
      <c r="H51" s="46">
        <f t="shared" si="0"/>
        <v>0.89156626506024095</v>
      </c>
    </row>
    <row r="52" spans="1:8" x14ac:dyDescent="0.25">
      <c r="A52" s="134"/>
      <c r="B52" s="135"/>
      <c r="C52" s="119" t="s">
        <v>60</v>
      </c>
      <c r="D52" s="120">
        <v>15860</v>
      </c>
      <c r="E52" s="121">
        <v>13145</v>
      </c>
      <c r="F52" s="122">
        <f>6239+630+611</f>
        <v>7480</v>
      </c>
      <c r="G52" s="123">
        <f t="shared" si="1"/>
        <v>0.47162673392181587</v>
      </c>
      <c r="H52" s="124">
        <f t="shared" si="0"/>
        <v>0.56903765690376573</v>
      </c>
    </row>
    <row r="53" spans="1:8" x14ac:dyDescent="0.25">
      <c r="A53" s="134" t="s">
        <v>23</v>
      </c>
      <c r="B53" s="135" t="s">
        <v>24</v>
      </c>
      <c r="C53" s="136"/>
      <c r="D53" s="127">
        <v>0</v>
      </c>
      <c r="E53" s="128">
        <v>110</v>
      </c>
      <c r="F53" s="129">
        <v>106</v>
      </c>
      <c r="G53" s="45">
        <f>IF(D53&gt;0,F53/D53,0%)</f>
        <v>0</v>
      </c>
      <c r="H53" s="46">
        <f>IF(E53&gt;0,F53/E53,0%)</f>
        <v>0.96363636363636362</v>
      </c>
    </row>
    <row r="54" spans="1:8" x14ac:dyDescent="0.25">
      <c r="A54" s="134"/>
      <c r="B54" s="135" t="s">
        <v>66</v>
      </c>
      <c r="C54" s="135"/>
      <c r="D54" s="127">
        <v>1000</v>
      </c>
      <c r="E54" s="128">
        <v>3812</v>
      </c>
      <c r="F54" s="129">
        <v>0</v>
      </c>
      <c r="G54" s="45">
        <f t="shared" si="1"/>
        <v>0</v>
      </c>
      <c r="H54" s="46">
        <f t="shared" si="0"/>
        <v>0</v>
      </c>
    </row>
    <row r="55" spans="1:8" x14ac:dyDescent="0.25">
      <c r="A55" s="47"/>
      <c r="B55" s="48" t="s">
        <v>67</v>
      </c>
      <c r="C55" s="49"/>
      <c r="D55" s="50">
        <f>D43++D45+D47+D49+D51+D53+D54</f>
        <v>83253</v>
      </c>
      <c r="E55" s="51">
        <f>E43+E49+E47+E45+E51+E53+E54</f>
        <v>91766</v>
      </c>
      <c r="F55" s="51">
        <f>F43+F49+F47+F45+F51+F53+F54</f>
        <v>80270</v>
      </c>
      <c r="G55" s="53">
        <f t="shared" si="1"/>
        <v>0.96416945935882192</v>
      </c>
      <c r="H55" s="54">
        <f t="shared" si="0"/>
        <v>0.87472484362400016</v>
      </c>
    </row>
    <row r="56" spans="1:8" x14ac:dyDescent="0.25">
      <c r="A56" s="137" t="s">
        <v>68</v>
      </c>
      <c r="B56" s="138"/>
      <c r="C56" s="138"/>
      <c r="D56" s="115">
        <v>202</v>
      </c>
      <c r="E56" s="116">
        <v>202</v>
      </c>
      <c r="F56" s="117">
        <v>202</v>
      </c>
      <c r="G56" s="39">
        <f t="shared" si="1"/>
        <v>1</v>
      </c>
      <c r="H56" s="40">
        <f t="shared" si="0"/>
        <v>1</v>
      </c>
    </row>
    <row r="57" spans="1:8" x14ac:dyDescent="0.25">
      <c r="A57" s="139" t="s">
        <v>69</v>
      </c>
      <c r="B57" s="140"/>
      <c r="C57" s="140"/>
      <c r="D57" s="127">
        <v>0</v>
      </c>
      <c r="E57" s="43">
        <v>1963</v>
      </c>
      <c r="F57" s="129">
        <v>1900</v>
      </c>
      <c r="G57" s="45">
        <f t="shared" si="1"/>
        <v>0</v>
      </c>
      <c r="H57" s="46">
        <f t="shared" si="0"/>
        <v>0.9679062659195109</v>
      </c>
    </row>
    <row r="58" spans="1:8" x14ac:dyDescent="0.25">
      <c r="A58" s="139" t="s">
        <v>70</v>
      </c>
      <c r="B58" s="140"/>
      <c r="C58" s="140"/>
      <c r="D58" s="127">
        <v>0</v>
      </c>
      <c r="E58" s="43">
        <v>9280</v>
      </c>
      <c r="F58" s="129">
        <v>9280</v>
      </c>
      <c r="G58" s="45">
        <f t="shared" si="1"/>
        <v>0</v>
      </c>
      <c r="H58" s="46">
        <f t="shared" si="0"/>
        <v>1</v>
      </c>
    </row>
    <row r="59" spans="1:8" ht="13.8" thickBot="1" x14ac:dyDescent="0.3">
      <c r="A59" s="141" t="s">
        <v>71</v>
      </c>
      <c r="B59" s="142"/>
      <c r="C59" s="142"/>
      <c r="D59" s="143">
        <f>D55+D56+D57+D58</f>
        <v>83455</v>
      </c>
      <c r="E59" s="143">
        <f>E55+E56+E57+E58</f>
        <v>103211</v>
      </c>
      <c r="F59" s="143">
        <f>F55+F56+F57+F58</f>
        <v>91652</v>
      </c>
      <c r="G59" s="103">
        <f t="shared" si="1"/>
        <v>1.0982205979270265</v>
      </c>
      <c r="H59" s="104">
        <f t="shared" si="0"/>
        <v>0.88800612337832208</v>
      </c>
    </row>
    <row r="60" spans="1:8" ht="13.8" thickBot="1" x14ac:dyDescent="0.3">
      <c r="A60" s="144" t="s">
        <v>72</v>
      </c>
      <c r="B60" s="145"/>
      <c r="C60" s="145"/>
      <c r="D60" s="146">
        <f>D41+D59</f>
        <v>531869</v>
      </c>
      <c r="E60" s="147">
        <f>E41+E59</f>
        <v>604359</v>
      </c>
      <c r="F60" s="148">
        <f>F41+F59</f>
        <v>535299</v>
      </c>
      <c r="G60" s="149">
        <f t="shared" si="1"/>
        <v>1.0064489564159596</v>
      </c>
      <c r="H60" s="104">
        <f t="shared" si="0"/>
        <v>0.88573017031267842</v>
      </c>
    </row>
    <row r="61" spans="1:8" x14ac:dyDescent="0.25">
      <c r="A61" s="150"/>
      <c r="B61" s="151"/>
      <c r="C61" s="151"/>
      <c r="D61" s="152"/>
      <c r="E61" s="152"/>
      <c r="F61" s="152"/>
      <c r="G61" s="152"/>
      <c r="H61" s="152"/>
    </row>
    <row r="62" spans="1:8" x14ac:dyDescent="0.25">
      <c r="A62" s="153"/>
      <c r="B62" s="154"/>
      <c r="C62" s="155" t="s">
        <v>73</v>
      </c>
      <c r="D62" s="156">
        <v>472749</v>
      </c>
      <c r="E62" s="157"/>
      <c r="F62" s="157"/>
      <c r="G62" s="158"/>
      <c r="H62" s="158"/>
    </row>
    <row r="63" spans="1:8" x14ac:dyDescent="0.25">
      <c r="A63" s="153"/>
      <c r="B63" s="154"/>
      <c r="C63" s="155" t="s">
        <v>74</v>
      </c>
      <c r="D63" s="156">
        <v>477498</v>
      </c>
      <c r="E63" s="158"/>
      <c r="F63" s="158"/>
      <c r="G63" s="158"/>
      <c r="H63" s="158"/>
    </row>
    <row r="64" spans="1:8" x14ac:dyDescent="0.25">
      <c r="A64" s="153"/>
      <c r="B64" s="154"/>
      <c r="C64" s="155" t="s">
        <v>75</v>
      </c>
      <c r="D64" s="158">
        <f>D62-D63</f>
        <v>-4749</v>
      </c>
      <c r="E64" s="158"/>
      <c r="F64" s="158"/>
      <c r="G64" s="158"/>
      <c r="H64" s="158"/>
    </row>
    <row r="65" spans="1:8" x14ac:dyDescent="0.25">
      <c r="A65" s="153"/>
      <c r="B65" s="154"/>
      <c r="C65" s="154"/>
      <c r="D65" s="158"/>
      <c r="E65" s="158"/>
      <c r="F65" s="158"/>
      <c r="G65" s="158"/>
      <c r="H65" s="158"/>
    </row>
    <row r="66" spans="1:8" x14ac:dyDescent="0.25">
      <c r="A66" s="153"/>
      <c r="B66" s="154"/>
      <c r="C66" s="154"/>
      <c r="D66" s="158"/>
      <c r="E66" s="158"/>
      <c r="F66" s="158"/>
      <c r="G66" s="158"/>
      <c r="H66" s="158"/>
    </row>
    <row r="67" spans="1:8" ht="14.1" customHeight="1" x14ac:dyDescent="0.25">
      <c r="A67" s="159"/>
      <c r="B67" s="159"/>
      <c r="C67" s="159"/>
      <c r="D67" s="160"/>
      <c r="E67" s="161"/>
      <c r="F67" s="162"/>
    </row>
    <row r="68" spans="1:8" ht="14.1" customHeight="1" x14ac:dyDescent="0.25">
      <c r="A68" s="159"/>
      <c r="B68" s="159"/>
      <c r="C68" s="159"/>
      <c r="D68" s="163"/>
      <c r="E68" s="163"/>
      <c r="F68" s="154"/>
      <c r="G68" s="164"/>
      <c r="H68" s="164"/>
    </row>
    <row r="69" spans="1:8" ht="14.1" customHeight="1" x14ac:dyDescent="0.3">
      <c r="A69" s="72"/>
      <c r="B69" s="72"/>
      <c r="C69" s="159"/>
      <c r="D69" s="165"/>
      <c r="E69" s="165"/>
      <c r="F69" s="72"/>
    </row>
    <row r="70" spans="1:8" ht="14.1" customHeight="1" x14ac:dyDescent="0.25">
      <c r="A70" s="72"/>
      <c r="B70" s="72"/>
      <c r="C70" s="72"/>
      <c r="D70" s="72"/>
      <c r="E70" s="72"/>
      <c r="F70" s="72"/>
    </row>
    <row r="71" spans="1:8" ht="14.1" customHeight="1" x14ac:dyDescent="0.25">
      <c r="A71" s="72"/>
      <c r="B71" s="72"/>
      <c r="C71" s="159"/>
      <c r="D71" s="160"/>
      <c r="E71" s="72"/>
      <c r="F71" s="72"/>
    </row>
    <row r="72" spans="1:8" ht="14.1" customHeight="1" x14ac:dyDescent="0.25">
      <c r="A72" s="72"/>
      <c r="B72" s="72"/>
      <c r="C72" s="159"/>
      <c r="D72" s="163"/>
      <c r="E72" s="72"/>
      <c r="F72" s="72"/>
    </row>
    <row r="73" spans="1:8" ht="14.1" customHeight="1" x14ac:dyDescent="0.3">
      <c r="A73" s="72"/>
      <c r="B73" s="72"/>
      <c r="C73" s="159"/>
      <c r="D73" s="165"/>
      <c r="E73" s="72"/>
      <c r="F73" s="72"/>
    </row>
    <row r="74" spans="1:8" ht="14.1" customHeight="1" x14ac:dyDescent="0.25">
      <c r="A74" s="72"/>
      <c r="B74" s="72"/>
      <c r="C74" s="72"/>
      <c r="D74" s="72"/>
      <c r="E74" s="72"/>
      <c r="F74" s="72"/>
    </row>
    <row r="75" spans="1:8" ht="14.1" customHeight="1" x14ac:dyDescent="0.25">
      <c r="A75" s="72"/>
      <c r="B75" s="72"/>
      <c r="C75" s="159"/>
      <c r="D75" s="160"/>
      <c r="E75" s="72"/>
      <c r="F75" s="72"/>
    </row>
    <row r="76" spans="1:8" ht="14.1" customHeight="1" x14ac:dyDescent="0.25">
      <c r="A76" s="72"/>
      <c r="B76" s="72"/>
      <c r="C76" s="159"/>
      <c r="D76" s="163"/>
      <c r="E76" s="72"/>
      <c r="F76" s="72"/>
    </row>
    <row r="77" spans="1:8" ht="14.1" customHeight="1" x14ac:dyDescent="0.3">
      <c r="A77" s="72"/>
      <c r="B77" s="72"/>
      <c r="C77" s="159"/>
      <c r="D77" s="165"/>
      <c r="E77" s="72"/>
      <c r="F77" s="72"/>
    </row>
    <row r="78" spans="1:8" ht="14.1" customHeight="1" x14ac:dyDescent="0.25">
      <c r="A78" s="72"/>
      <c r="B78" s="72"/>
      <c r="C78" s="72"/>
      <c r="D78" s="72"/>
      <c r="E78" s="72"/>
      <c r="F78" s="72"/>
    </row>
    <row r="79" spans="1:8" ht="14.1" customHeight="1" x14ac:dyDescent="0.25">
      <c r="A79" s="72"/>
      <c r="B79" s="72"/>
      <c r="C79" s="159"/>
      <c r="D79" s="160"/>
      <c r="E79" s="72"/>
      <c r="F79" s="72"/>
    </row>
    <row r="80" spans="1:8" ht="14.1" customHeight="1" x14ac:dyDescent="0.25">
      <c r="A80" s="72"/>
      <c r="B80" s="72"/>
      <c r="C80" s="159"/>
      <c r="D80" s="163"/>
      <c r="E80" s="72"/>
      <c r="F80" s="72"/>
    </row>
    <row r="81" spans="1:6" ht="14.1" customHeight="1" x14ac:dyDescent="0.3">
      <c r="A81" s="72"/>
      <c r="B81" s="72"/>
      <c r="C81" s="159"/>
      <c r="D81" s="165"/>
      <c r="E81" s="72"/>
      <c r="F81" s="72"/>
    </row>
    <row r="82" spans="1:6" ht="14.1" customHeight="1" x14ac:dyDescent="0.25">
      <c r="A82" s="72"/>
      <c r="B82" s="72"/>
      <c r="C82" s="72"/>
      <c r="D82" s="72"/>
      <c r="E82" s="72"/>
      <c r="F82" s="72"/>
    </row>
    <row r="83" spans="1:6" ht="14.1" customHeight="1" x14ac:dyDescent="0.25">
      <c r="A83" s="72"/>
      <c r="B83" s="72"/>
      <c r="C83" s="159"/>
      <c r="D83" s="160"/>
      <c r="E83" s="72"/>
      <c r="F83" s="72"/>
    </row>
    <row r="84" spans="1:6" ht="14.1" customHeight="1" x14ac:dyDescent="0.25">
      <c r="A84" s="72"/>
      <c r="B84" s="72"/>
      <c r="C84" s="159"/>
      <c r="D84" s="163"/>
      <c r="E84" s="72"/>
      <c r="F84" s="72"/>
    </row>
    <row r="85" spans="1:6" ht="14.1" customHeight="1" x14ac:dyDescent="0.3">
      <c r="A85" s="72"/>
      <c r="B85" s="72"/>
      <c r="C85" s="159"/>
      <c r="D85" s="165"/>
      <c r="E85" s="72"/>
      <c r="F85" s="72"/>
    </row>
    <row r="86" spans="1:6" ht="14.1" customHeight="1" x14ac:dyDescent="0.25">
      <c r="A86" s="72"/>
      <c r="B86" s="72"/>
      <c r="C86" s="72"/>
      <c r="D86" s="72"/>
      <c r="E86" s="72"/>
      <c r="F86" s="72"/>
    </row>
    <row r="87" spans="1:6" ht="14.1" customHeight="1" x14ac:dyDescent="0.25">
      <c r="A87" s="72"/>
      <c r="B87" s="72"/>
      <c r="C87" s="159"/>
      <c r="D87" s="160"/>
      <c r="E87" s="72"/>
      <c r="F87" s="72"/>
    </row>
    <row r="88" spans="1:6" ht="14.1" customHeight="1" x14ac:dyDescent="0.25">
      <c r="A88" s="72"/>
      <c r="B88" s="72"/>
      <c r="C88" s="159"/>
      <c r="D88" s="163"/>
      <c r="E88" s="72"/>
      <c r="F88" s="72"/>
    </row>
    <row r="89" spans="1:6" ht="14.1" customHeight="1" x14ac:dyDescent="0.3">
      <c r="A89" s="72"/>
      <c r="B89" s="72"/>
      <c r="C89" s="159"/>
      <c r="D89" s="165"/>
      <c r="E89" s="72"/>
      <c r="F89" s="72"/>
    </row>
    <row r="90" spans="1:6" ht="14.1" customHeight="1" x14ac:dyDescent="0.25">
      <c r="A90" s="72"/>
      <c r="B90" s="72"/>
      <c r="C90" s="72"/>
      <c r="D90" s="72"/>
      <c r="E90" s="72"/>
      <c r="F90" s="72"/>
    </row>
    <row r="91" spans="1:6" ht="14.1" customHeight="1" x14ac:dyDescent="0.25">
      <c r="A91" s="72"/>
      <c r="B91" s="72"/>
      <c r="C91" s="72"/>
      <c r="D91" s="72"/>
      <c r="E91" s="72"/>
      <c r="F91" s="72"/>
    </row>
    <row r="92" spans="1:6" ht="14.1" customHeight="1" x14ac:dyDescent="0.25">
      <c r="A92" s="72"/>
      <c r="B92" s="72"/>
      <c r="C92" s="72"/>
      <c r="D92" s="72"/>
      <c r="E92" s="72"/>
      <c r="F92" s="72"/>
    </row>
    <row r="93" spans="1:6" x14ac:dyDescent="0.25">
      <c r="A93" s="72"/>
      <c r="B93" s="72"/>
      <c r="C93" s="72"/>
      <c r="D93" s="72"/>
      <c r="E93" s="72"/>
      <c r="F93" s="72"/>
    </row>
    <row r="94" spans="1:6" x14ac:dyDescent="0.25">
      <c r="A94" s="72"/>
      <c r="B94" s="72"/>
      <c r="C94" s="72"/>
      <c r="D94" s="72"/>
      <c r="E94" s="72"/>
      <c r="F94" s="72"/>
    </row>
  </sheetData>
  <mergeCells count="3">
    <mergeCell ref="A2:D2"/>
    <mergeCell ref="E2:H2"/>
    <mergeCell ref="B45:C45"/>
  </mergeCells>
  <pageMargins left="0.98425196850393704" right="0.23622047244094491" top="0.62992125984251968" bottom="0.47244094488188981" header="0.39370078740157483" footer="0.27559055118110237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2022-06-28T10:55:07Z</dcterms:created>
  <dcterms:modified xsi:type="dcterms:W3CDTF">2022-06-28T10:55:24Z</dcterms:modified>
</cp:coreProperties>
</file>