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25860" windowHeight="12720"/>
  </bookViews>
  <sheets>
    <sheet name="Příjmy tab. č. 1 " sheetId="1" r:id="rId1"/>
  </sheets>
  <externalReferences>
    <externalReference r:id="rId2"/>
    <externalReference r:id="rId3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I52" i="1" l="1"/>
  <c r="H52" i="1"/>
  <c r="I51" i="1"/>
  <c r="H51" i="1"/>
  <c r="I49" i="1"/>
  <c r="H49" i="1"/>
  <c r="H47" i="1"/>
  <c r="G47" i="1"/>
  <c r="F47" i="1"/>
  <c r="I47" i="1" s="1"/>
  <c r="E47" i="1"/>
  <c r="I46" i="1"/>
  <c r="H46" i="1"/>
  <c r="I45" i="1"/>
  <c r="H45" i="1"/>
  <c r="I44" i="1"/>
  <c r="H44" i="1"/>
  <c r="I43" i="1"/>
  <c r="H43" i="1"/>
  <c r="G41" i="1"/>
  <c r="F41" i="1"/>
  <c r="I41" i="1" s="1"/>
  <c r="E41" i="1"/>
  <c r="H41" i="1" s="1"/>
  <c r="I40" i="1"/>
  <c r="H40" i="1"/>
  <c r="I39" i="1"/>
  <c r="H39" i="1"/>
  <c r="H38" i="1"/>
  <c r="G38" i="1"/>
  <c r="F38" i="1"/>
  <c r="I38" i="1" s="1"/>
  <c r="E38" i="1"/>
  <c r="I37" i="1"/>
  <c r="H37" i="1"/>
  <c r="I36" i="1"/>
  <c r="H36" i="1"/>
  <c r="I35" i="1"/>
  <c r="H35" i="1"/>
  <c r="G34" i="1"/>
  <c r="F34" i="1"/>
  <c r="I34" i="1" s="1"/>
  <c r="E34" i="1"/>
  <c r="H34" i="1" s="1"/>
  <c r="I33" i="1"/>
  <c r="H33" i="1"/>
  <c r="I32" i="1"/>
  <c r="H32" i="1"/>
  <c r="I31" i="1"/>
  <c r="H31" i="1"/>
  <c r="I30" i="1"/>
  <c r="G30" i="1"/>
  <c r="F30" i="1"/>
  <c r="E30" i="1"/>
  <c r="H30" i="1" s="1"/>
  <c r="I29" i="1"/>
  <c r="H29" i="1"/>
  <c r="G28" i="1"/>
  <c r="F28" i="1"/>
  <c r="E28" i="1"/>
  <c r="G26" i="1"/>
  <c r="H26" i="1" s="1"/>
  <c r="F26" i="1"/>
  <c r="I26" i="1" s="1"/>
  <c r="E26" i="1"/>
  <c r="I25" i="1"/>
  <c r="H25" i="1"/>
  <c r="G24" i="1"/>
  <c r="G42" i="1" s="1"/>
  <c r="F24" i="1"/>
  <c r="F42" i="1" s="1"/>
  <c r="I42" i="1" s="1"/>
  <c r="E24" i="1"/>
  <c r="H24" i="1" s="1"/>
  <c r="I23" i="1"/>
  <c r="H23" i="1"/>
  <c r="I22" i="1"/>
  <c r="H22" i="1"/>
  <c r="G21" i="1"/>
  <c r="I20" i="1"/>
  <c r="H20" i="1"/>
  <c r="G20" i="1"/>
  <c r="F20" i="1"/>
  <c r="E20" i="1"/>
  <c r="I19" i="1"/>
  <c r="H19" i="1"/>
  <c r="G18" i="1"/>
  <c r="H18" i="1" s="1"/>
  <c r="F18" i="1"/>
  <c r="I18" i="1" s="1"/>
  <c r="E18" i="1"/>
  <c r="I17" i="1"/>
  <c r="H17" i="1"/>
  <c r="G16" i="1"/>
  <c r="F16" i="1"/>
  <c r="I16" i="1" s="1"/>
  <c r="E16" i="1"/>
  <c r="I15" i="1"/>
  <c r="H15" i="1"/>
  <c r="H16" i="1" s="1"/>
  <c r="I14" i="1"/>
  <c r="G14" i="1"/>
  <c r="F14" i="1"/>
  <c r="F21" i="1" s="1"/>
  <c r="E14" i="1"/>
  <c r="E21" i="1" s="1"/>
  <c r="I13" i="1"/>
  <c r="H13" i="1"/>
  <c r="I12" i="1"/>
  <c r="H12" i="1"/>
  <c r="I11" i="1"/>
  <c r="H11" i="1"/>
  <c r="I10" i="1"/>
  <c r="H10" i="1"/>
  <c r="I9" i="1"/>
  <c r="H9" i="1"/>
  <c r="H21" i="1" l="1"/>
  <c r="I21" i="1"/>
  <c r="F48" i="1"/>
  <c r="G48" i="1"/>
  <c r="G50" i="1" s="1"/>
  <c r="G54" i="1" s="1"/>
  <c r="H14" i="1"/>
  <c r="I24" i="1"/>
  <c r="E42" i="1"/>
  <c r="H42" i="1" s="1"/>
  <c r="F50" i="1" l="1"/>
  <c r="I48" i="1"/>
  <c r="E48" i="1"/>
  <c r="E50" i="1" l="1"/>
  <c r="H48" i="1"/>
  <c r="I50" i="1"/>
  <c r="F54" i="1"/>
  <c r="I54" i="1" s="1"/>
  <c r="E54" i="1" l="1"/>
  <c r="H54" i="1" s="1"/>
  <c r="H50" i="1"/>
</calcChain>
</file>

<file path=xl/sharedStrings.xml><?xml version="1.0" encoding="utf-8"?>
<sst xmlns="http://schemas.openxmlformats.org/spreadsheetml/2006/main" count="75" uniqueCount="62">
  <si>
    <t xml:space="preserve">Souhrný výkaz plnění rozpočtu příjmů a financování MOb MOaP (v tis. Kč)   </t>
  </si>
  <si>
    <t>Plnění rozpočtu příjmů a financování k 31. 12. 2021</t>
  </si>
  <si>
    <t>tabulka č. 1</t>
  </si>
  <si>
    <t>Schválený</t>
  </si>
  <si>
    <t>Upravený</t>
  </si>
  <si>
    <t>Plnění</t>
  </si>
  <si>
    <t>Plnění SR</t>
  </si>
  <si>
    <t>Plnění UR</t>
  </si>
  <si>
    <t>PŘÍJMY A FINANCOVÁNÍ</t>
  </si>
  <si>
    <t>rozpočet</t>
  </si>
  <si>
    <t>rozpočtu</t>
  </si>
  <si>
    <t>v %</t>
  </si>
  <si>
    <t>roku 2021</t>
  </si>
  <si>
    <t>k 31.12. 2021</t>
  </si>
  <si>
    <t>Daň z nemovitých věcí</t>
  </si>
  <si>
    <t>Daň z hazardních her</t>
  </si>
  <si>
    <t>Poplatek ze psů</t>
  </si>
  <si>
    <t>Poplatek za užívání veřejného prostranství</t>
  </si>
  <si>
    <t>Správní poplatky</t>
  </si>
  <si>
    <t>OFR</t>
  </si>
  <si>
    <t>Odbor financí a rozpočtu</t>
  </si>
  <si>
    <t>Příjmy úhrad za dobyvání nerostů a poplatků za geologické práce</t>
  </si>
  <si>
    <t>OIMH</t>
  </si>
  <si>
    <t>Odbor investic a místního hospodářství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</si>
  <si>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</si>
  <si>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</si>
  <si>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</si>
  <si>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</si>
  <si>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</si>
  <si>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</si>
  <si>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</si>
  <si>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</si>
  <si>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</si>
  <si>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</si>
  <si>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</si>
  <si>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</si>
  <si>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výpočetní techniky</t>
  </si>
  <si>
    <t>Výpočetní technika</t>
  </si>
  <si>
    <t>Úsek hospodářské správy</t>
  </si>
  <si>
    <t>OS</t>
  </si>
  <si>
    <t>Úsek osobních výdajů</t>
  </si>
  <si>
    <t>Úsek místního hospodářství</t>
  </si>
  <si>
    <t>Úsek investic a oprav</t>
  </si>
  <si>
    <t>Úsek privatizace domovního a bytového fondu</t>
  </si>
  <si>
    <t>Úsek správy domovního a bytového fondu</t>
  </si>
  <si>
    <t xml:space="preserve">Úsek majetku </t>
  </si>
  <si>
    <t>OM</t>
  </si>
  <si>
    <t>Odbor majetkový</t>
  </si>
  <si>
    <t>Úsek financí a rozpočtu</t>
  </si>
  <si>
    <t xml:space="preserve"> 2.  Příjmy nedaňové celkem</t>
  </si>
  <si>
    <t>Příjmy z prodeje ostatního hmotného dlouhodobého majetku</t>
  </si>
  <si>
    <t>Kapitálové příjmy -  prodej domovního fondu</t>
  </si>
  <si>
    <t>Kapitálové příjmy - prodej pozemků</t>
  </si>
  <si>
    <t>Přijaté příspěvky na pořízení dlouhodobého majetku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</si>
  <si>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</si>
  <si>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</si>
  <si>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</si>
  <si>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</si>
  <si>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</si>
  <si>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 xml:space="preserve"> 6. Financování - přijetí úvěru - třída 8</t>
  </si>
  <si>
    <t xml:space="preserve"> 7. Splátka úvěru - třída 8</t>
  </si>
  <si>
    <t>C E L K O V É    Z D R O J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</si>
</sst>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 CE"/>
      <charset val="238"/>
    </font>
    <font>
      <i/>
      <sz val="10"/>
      <name val="Arial"/>
      <family val="2"/>
    </font>
    <font>
      <i/>
      <sz val="10"/>
      <name val="Arial CE"/>
      <family val="2"/>
      <charset val="238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8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0" fontId="0" fillId="0" borderId="1" xfId="0" applyBorder="1" applyAlignment="1"/>
    <xf numFmtId="3" fontId="4" fillId="0" borderId="1" xfId="0" applyNumberFormat="1" applyFont="1" applyFill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3" fontId="0" fillId="2" borderId="3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2" borderId="3" xfId="0" applyNumberFormat="1" applyFont="1" applyFill="1" applyBorder="1" applyAlignment="1" applyProtection="1">
      <alignment horizontal="center"/>
    </xf>
    <xf numFmtId="3" fontId="6" fillId="2" borderId="5" xfId="0" applyNumberFormat="1" applyFont="1" applyFill="1" applyBorder="1" applyAlignment="1" applyProtection="1">
      <alignment horizontal="center"/>
    </xf>
    <xf numFmtId="0" fontId="0" fillId="2" borderId="6" xfId="0" applyFill="1" applyBorder="1"/>
    <xf numFmtId="0" fontId="7" fillId="2" borderId="0" xfId="0" applyFont="1" applyFill="1" applyBorder="1"/>
    <xf numFmtId="3" fontId="0" fillId="2" borderId="0" xfId="0" applyNumberFormat="1" applyFont="1" applyFill="1" applyBorder="1" applyAlignment="1" applyProtection="1">
      <alignment horizontal="left"/>
    </xf>
    <xf numFmtId="3" fontId="6" fillId="2" borderId="7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3" fontId="6" fillId="2" borderId="8" xfId="0" applyNumberFormat="1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1" xfId="0" applyFill="1" applyBorder="1"/>
    <xf numFmtId="3" fontId="0" fillId="2" borderId="1" xfId="0" applyNumberFormat="1" applyFont="1" applyFill="1" applyBorder="1" applyAlignment="1" applyProtection="1">
      <alignment horizontal="center"/>
    </xf>
    <xf numFmtId="3" fontId="6" fillId="2" borderId="10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1" applyFont="1" applyBorder="1"/>
    <xf numFmtId="0" fontId="0" fillId="0" borderId="12" xfId="0" applyBorder="1"/>
    <xf numFmtId="0" fontId="9" fillId="2" borderId="13" xfId="0" applyFont="1" applyFill="1" applyBorder="1"/>
    <xf numFmtId="0" fontId="0" fillId="2" borderId="14" xfId="0" applyFill="1" applyBorder="1"/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0" fillId="0" borderId="17" xfId="1" applyFont="1" applyBorder="1"/>
    <xf numFmtId="0" fontId="8" fillId="0" borderId="18" xfId="1" applyFont="1" applyBorder="1"/>
    <xf numFmtId="0" fontId="8" fillId="0" borderId="19" xfId="1" applyBorder="1"/>
    <xf numFmtId="3" fontId="8" fillId="0" borderId="7" xfId="1" applyNumberFormat="1" applyFont="1" applyFill="1" applyBorder="1"/>
    <xf numFmtId="3" fontId="8" fillId="0" borderId="20" xfId="1" applyNumberFormat="1" applyFont="1" applyFill="1" applyBorder="1"/>
    <xf numFmtId="3" fontId="8" fillId="0" borderId="19" xfId="1" applyNumberFormat="1" applyFont="1" applyFill="1" applyBorder="1"/>
    <xf numFmtId="165" fontId="0" fillId="0" borderId="20" xfId="0" applyNumberFormat="1" applyFont="1" applyFill="1" applyBorder="1"/>
    <xf numFmtId="165" fontId="0" fillId="0" borderId="21" xfId="0" applyNumberFormat="1" applyFont="1" applyFill="1" applyBorder="1"/>
    <xf numFmtId="0" fontId="10" fillId="0" borderId="6" xfId="1" applyFont="1" applyBorder="1"/>
    <xf numFmtId="0" fontId="8" fillId="0" borderId="22" xfId="1" applyBorder="1"/>
    <xf numFmtId="165" fontId="0" fillId="0" borderId="7" xfId="0" applyNumberFormat="1" applyFont="1" applyFill="1" applyBorder="1"/>
    <xf numFmtId="165" fontId="0" fillId="0" borderId="23" xfId="0" applyNumberFormat="1" applyFont="1" applyFill="1" applyBorder="1"/>
    <xf numFmtId="0" fontId="8" fillId="0" borderId="0" xfId="1" applyBorder="1"/>
    <xf numFmtId="3" fontId="8" fillId="0" borderId="22" xfId="1" applyNumberFormat="1" applyFont="1" applyFill="1" applyBorder="1"/>
    <xf numFmtId="0" fontId="0" fillId="0" borderId="0" xfId="0" applyFill="1"/>
    <xf numFmtId="0" fontId="6" fillId="3" borderId="24" xfId="0" applyNumberFormat="1" applyFont="1" applyFill="1" applyBorder="1" applyAlignment="1" applyProtection="1">
      <alignment vertical="center"/>
    </xf>
    <xf numFmtId="0" fontId="6" fillId="3" borderId="25" xfId="0" applyNumberFormat="1" applyFont="1" applyFill="1" applyBorder="1" applyAlignment="1" applyProtection="1">
      <alignment vertical="center"/>
    </xf>
    <xf numFmtId="3" fontId="6" fillId="3" borderId="26" xfId="0" applyNumberFormat="1" applyFont="1" applyFill="1" applyBorder="1" applyAlignment="1" applyProtection="1">
      <alignment vertical="center"/>
    </xf>
    <xf numFmtId="165" fontId="6" fillId="3" borderId="26" xfId="0" applyNumberFormat="1" applyFont="1" applyFill="1" applyBorder="1"/>
    <xf numFmtId="165" fontId="6" fillId="3" borderId="27" xfId="0" applyNumberFormat="1" applyFont="1" applyFill="1" applyBorder="1"/>
    <xf numFmtId="0" fontId="6" fillId="4" borderId="6" xfId="0" applyNumberFormat="1" applyFont="1" applyFill="1" applyBorder="1" applyAlignment="1" applyProtection="1">
      <alignment vertical="center"/>
    </xf>
    <xf numFmtId="0" fontId="6" fillId="4" borderId="0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3" fontId="5" fillId="0" borderId="7" xfId="0" applyNumberFormat="1" applyFont="1" applyFill="1" applyBorder="1" applyAlignment="1" applyProtection="1">
      <alignment vertical="center"/>
    </xf>
    <xf numFmtId="3" fontId="5" fillId="5" borderId="7" xfId="0" applyNumberFormat="1" applyFont="1" applyFill="1" applyBorder="1" applyAlignment="1" applyProtection="1">
      <alignment vertical="center"/>
    </xf>
    <xf numFmtId="165" fontId="5" fillId="4" borderId="7" xfId="0" applyNumberFormat="1" applyFont="1" applyFill="1" applyBorder="1"/>
    <xf numFmtId="0" fontId="11" fillId="3" borderId="24" xfId="0" applyNumberFormat="1" applyFont="1" applyFill="1" applyBorder="1" applyAlignment="1" applyProtection="1">
      <alignment vertical="center"/>
    </xf>
    <xf numFmtId="0" fontId="11" fillId="3" borderId="25" xfId="0" applyNumberFormat="1" applyFont="1" applyFill="1" applyBorder="1" applyAlignment="1" applyProtection="1">
      <alignment vertical="center"/>
    </xf>
    <xf numFmtId="3" fontId="6" fillId="3" borderId="7" xfId="0" applyNumberFormat="1" applyFont="1" applyFill="1" applyBorder="1" applyAlignment="1" applyProtection="1">
      <alignment vertical="center"/>
    </xf>
    <xf numFmtId="165" fontId="6" fillId="3" borderId="7" xfId="0" applyNumberFormat="1" applyFont="1" applyFill="1" applyBorder="1"/>
    <xf numFmtId="4" fontId="6" fillId="0" borderId="0" xfId="0" applyNumberFormat="1" applyFont="1"/>
    <xf numFmtId="0" fontId="11" fillId="0" borderId="0" xfId="0" applyFont="1"/>
    <xf numFmtId="0" fontId="11" fillId="3" borderId="28" xfId="0" applyNumberFormat="1" applyFont="1" applyFill="1" applyBorder="1" applyAlignment="1" applyProtection="1">
      <alignment vertical="center"/>
    </xf>
    <xf numFmtId="3" fontId="11" fillId="3" borderId="26" xfId="0" applyNumberFormat="1" applyFont="1" applyFill="1" applyBorder="1" applyAlignment="1" applyProtection="1">
      <alignment vertical="center"/>
    </xf>
    <xf numFmtId="3" fontId="11" fillId="3" borderId="28" xfId="0" applyNumberFormat="1" applyFont="1" applyFill="1" applyBorder="1" applyAlignment="1" applyProtection="1">
      <alignment vertical="center"/>
    </xf>
    <xf numFmtId="165" fontId="0" fillId="3" borderId="26" xfId="0" applyNumberFormat="1" applyFont="1" applyFill="1" applyBorder="1"/>
    <xf numFmtId="165" fontId="0" fillId="3" borderId="27" xfId="0" applyNumberFormat="1" applyFont="1" applyFill="1" applyBorder="1"/>
    <xf numFmtId="0" fontId="8" fillId="0" borderId="18" xfId="1" applyBorder="1"/>
    <xf numFmtId="165" fontId="0" fillId="3" borderId="7" xfId="0" applyNumberFormat="1" applyFont="1" applyFill="1" applyBorder="1"/>
    <xf numFmtId="165" fontId="0" fillId="3" borderId="23" xfId="0" applyNumberFormat="1" applyFont="1" applyFill="1" applyBorder="1"/>
    <xf numFmtId="0" fontId="6" fillId="0" borderId="0" xfId="0" applyFont="1"/>
    <xf numFmtId="0" fontId="12" fillId="2" borderId="29" xfId="0" applyFont="1" applyFill="1" applyBorder="1"/>
    <xf numFmtId="3" fontId="11" fillId="2" borderId="12" xfId="0" applyNumberFormat="1" applyFont="1" applyFill="1" applyBorder="1" applyAlignment="1" applyProtection="1">
      <alignment vertical="center"/>
    </xf>
    <xf numFmtId="0" fontId="13" fillId="2" borderId="12" xfId="0" applyFont="1" applyFill="1" applyBorder="1"/>
    <xf numFmtId="3" fontId="11" fillId="2" borderId="30" xfId="0" applyNumberFormat="1" applyFont="1" applyFill="1" applyBorder="1" applyAlignment="1" applyProtection="1">
      <alignment vertical="center"/>
    </xf>
    <xf numFmtId="3" fontId="11" fillId="2" borderId="31" xfId="0" applyNumberFormat="1" applyFont="1" applyFill="1" applyBorder="1" applyAlignment="1" applyProtection="1">
      <alignment vertical="center"/>
    </xf>
    <xf numFmtId="165" fontId="6" fillId="2" borderId="30" xfId="0" applyNumberFormat="1" applyFont="1" applyFill="1" applyBorder="1"/>
    <xf numFmtId="165" fontId="6" fillId="2" borderId="32" xfId="0" applyNumberFormat="1" applyFont="1" applyFill="1" applyBorder="1"/>
    <xf numFmtId="0" fontId="14" fillId="0" borderId="0" xfId="0" applyFont="1"/>
    <xf numFmtId="165" fontId="0" fillId="0" borderId="4" xfId="0" applyNumberFormat="1" applyFont="1" applyFill="1" applyBorder="1"/>
    <xf numFmtId="3" fontId="6" fillId="3" borderId="26" xfId="0" applyNumberFormat="1" applyFont="1" applyFill="1" applyBorder="1" applyAlignment="1" applyProtection="1"/>
    <xf numFmtId="0" fontId="6" fillId="0" borderId="17" xfId="0" applyFont="1" applyBorder="1"/>
    <xf numFmtId="0" fontId="6" fillId="0" borderId="18" xfId="0" applyFont="1" applyBorder="1"/>
    <xf numFmtId="3" fontId="0" fillId="0" borderId="19" xfId="0" applyNumberFormat="1" applyFill="1" applyBorder="1" applyAlignment="1" applyProtection="1"/>
    <xf numFmtId="3" fontId="5" fillId="0" borderId="20" xfId="0" applyNumberFormat="1" applyFont="1" applyFill="1" applyBorder="1" applyAlignment="1" applyProtection="1"/>
    <xf numFmtId="3" fontId="5" fillId="0" borderId="19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3" fontId="15" fillId="0" borderId="7" xfId="0" applyNumberFormat="1" applyFont="1" applyFill="1" applyBorder="1" applyAlignment="1" applyProtection="1">
      <alignment vertical="center"/>
    </xf>
    <xf numFmtId="3" fontId="15" fillId="0" borderId="22" xfId="0" applyNumberFormat="1" applyFont="1" applyFill="1" applyBorder="1" applyAlignment="1" applyProtection="1">
      <alignment vertical="center"/>
    </xf>
    <xf numFmtId="4" fontId="6" fillId="0" borderId="0" xfId="0" applyNumberFormat="1" applyFont="1" applyFill="1"/>
    <xf numFmtId="0" fontId="11" fillId="3" borderId="6" xfId="0" applyNumberFormat="1" applyFont="1" applyFill="1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vertical="center"/>
    </xf>
    <xf numFmtId="0" fontId="0" fillId="0" borderId="17" xfId="0" applyBorder="1"/>
    <xf numFmtId="0" fontId="0" fillId="0" borderId="18" xfId="0" applyBorder="1"/>
    <xf numFmtId="0" fontId="6" fillId="0" borderId="6" xfId="0" applyFont="1" applyBorder="1"/>
    <xf numFmtId="0" fontId="6" fillId="0" borderId="0" xfId="0" applyFont="1" applyBorder="1"/>
    <xf numFmtId="3" fontId="0" fillId="0" borderId="22" xfId="0" applyNumberFormat="1" applyFill="1" applyBorder="1" applyAlignment="1" applyProtection="1"/>
    <xf numFmtId="3" fontId="5" fillId="0" borderId="7" xfId="0" applyNumberFormat="1" applyFont="1" applyFill="1" applyBorder="1" applyAlignment="1" applyProtection="1"/>
    <xf numFmtId="3" fontId="5" fillId="0" borderId="22" xfId="0" applyNumberFormat="1" applyFont="1" applyFill="1" applyBorder="1" applyAlignment="1" applyProtection="1"/>
    <xf numFmtId="0" fontId="6" fillId="0" borderId="33" xfId="0" applyFont="1" applyBorder="1"/>
    <xf numFmtId="3" fontId="0" fillId="0" borderId="0" xfId="0" applyNumberFormat="1" applyFill="1" applyBorder="1" applyAlignment="1" applyProtection="1"/>
    <xf numFmtId="165" fontId="6" fillId="3" borderId="34" xfId="0" applyNumberFormat="1" applyFont="1" applyFill="1" applyBorder="1"/>
    <xf numFmtId="165" fontId="6" fillId="3" borderId="35" xfId="0" applyNumberFormat="1" applyFont="1" applyFill="1" applyBorder="1"/>
    <xf numFmtId="0" fontId="15" fillId="0" borderId="17" xfId="0" applyNumberFormat="1" applyFont="1" applyFill="1" applyBorder="1" applyAlignment="1" applyProtection="1">
      <alignment vertical="center"/>
    </xf>
    <xf numFmtId="0" fontId="15" fillId="0" borderId="18" xfId="0" applyNumberFormat="1" applyFont="1" applyFill="1" applyBorder="1" applyAlignment="1" applyProtection="1">
      <alignment vertical="center"/>
    </xf>
    <xf numFmtId="0" fontId="15" fillId="0" borderId="19" xfId="0" applyNumberFormat="1" applyFont="1" applyFill="1" applyBorder="1" applyAlignment="1" applyProtection="1">
      <alignment vertical="center"/>
    </xf>
    <xf numFmtId="3" fontId="15" fillId="0" borderId="20" xfId="0" applyNumberFormat="1" applyFont="1" applyFill="1" applyBorder="1" applyAlignment="1" applyProtection="1">
      <alignment vertical="center"/>
    </xf>
    <xf numFmtId="3" fontId="15" fillId="0" borderId="19" xfId="0" applyNumberFormat="1" applyFont="1" applyFill="1" applyBorder="1" applyAlignment="1" applyProtection="1">
      <alignment vertical="center"/>
    </xf>
    <xf numFmtId="3" fontId="11" fillId="3" borderId="7" xfId="0" applyNumberFormat="1" applyFont="1" applyFill="1" applyBorder="1" applyAlignment="1" applyProtection="1">
      <alignment vertical="center"/>
    </xf>
    <xf numFmtId="3" fontId="11" fillId="3" borderId="22" xfId="0" applyNumberFormat="1" applyFont="1" applyFill="1" applyBorder="1" applyAlignment="1" applyProtection="1">
      <alignment vertical="center"/>
    </xf>
    <xf numFmtId="165" fontId="6" fillId="3" borderId="23" xfId="0" applyNumberFormat="1" applyFont="1" applyFill="1" applyBorder="1"/>
    <xf numFmtId="0" fontId="0" fillId="2" borderId="29" xfId="0" applyFill="1" applyBorder="1"/>
    <xf numFmtId="3" fontId="6" fillId="2" borderId="12" xfId="0" applyNumberFormat="1" applyFont="1" applyFill="1" applyBorder="1" applyAlignment="1" applyProtection="1">
      <alignment vertical="center"/>
    </xf>
    <xf numFmtId="0" fontId="6" fillId="2" borderId="12" xfId="0" applyFont="1" applyFill="1" applyBorder="1"/>
    <xf numFmtId="3" fontId="6" fillId="2" borderId="30" xfId="0" applyNumberFormat="1" applyFont="1" applyFill="1" applyBorder="1" applyAlignment="1" applyProtection="1">
      <alignment vertical="center"/>
    </xf>
    <xf numFmtId="0" fontId="8" fillId="0" borderId="2" xfId="1" applyFont="1" applyBorder="1"/>
    <xf numFmtId="0" fontId="6" fillId="0" borderId="3" xfId="0" applyFont="1" applyBorder="1"/>
    <xf numFmtId="0" fontId="16" fillId="0" borderId="3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/>
    <xf numFmtId="3" fontId="5" fillId="0" borderId="36" xfId="0" applyNumberFormat="1" applyFont="1" applyFill="1" applyBorder="1" applyAlignment="1" applyProtection="1"/>
    <xf numFmtId="165" fontId="0" fillId="0" borderId="37" xfId="0" applyNumberFormat="1" applyFont="1" applyFill="1" applyBorder="1"/>
    <xf numFmtId="0" fontId="16" fillId="0" borderId="0" xfId="0" applyNumberFormat="1" applyFont="1" applyFill="1" applyBorder="1" applyAlignment="1" applyProtection="1"/>
    <xf numFmtId="0" fontId="6" fillId="0" borderId="0" xfId="0" applyFont="1" applyFill="1"/>
    <xf numFmtId="3" fontId="0" fillId="0" borderId="0" xfId="0" applyNumberFormat="1"/>
    <xf numFmtId="3" fontId="11" fillId="6" borderId="2" xfId="0" applyNumberFormat="1" applyFont="1" applyFill="1" applyBorder="1" applyAlignment="1" applyProtection="1">
      <alignment vertical="center"/>
    </xf>
    <xf numFmtId="0" fontId="15" fillId="6" borderId="3" xfId="0" applyFont="1" applyFill="1" applyBorder="1"/>
    <xf numFmtId="3" fontId="11" fillId="6" borderId="30" xfId="0" applyNumberFormat="1" applyFont="1" applyFill="1" applyBorder="1" applyAlignment="1" applyProtection="1">
      <alignment vertical="center"/>
    </xf>
    <xf numFmtId="3" fontId="11" fillId="6" borderId="31" xfId="0" applyNumberFormat="1" applyFont="1" applyFill="1" applyBorder="1" applyAlignment="1" applyProtection="1">
      <alignment vertical="center"/>
    </xf>
    <xf numFmtId="165" fontId="6" fillId="6" borderId="30" xfId="0" applyNumberFormat="1" applyFont="1" applyFill="1" applyBorder="1"/>
    <xf numFmtId="165" fontId="6" fillId="6" borderId="32" xfId="0" applyNumberFormat="1" applyFont="1" applyFill="1" applyBorder="1"/>
    <xf numFmtId="3" fontId="11" fillId="6" borderId="29" xfId="0" applyNumberFormat="1" applyFont="1" applyFill="1" applyBorder="1" applyAlignment="1" applyProtection="1">
      <alignment vertical="center"/>
    </xf>
    <xf numFmtId="0" fontId="15" fillId="6" borderId="12" xfId="0" applyFont="1" applyFill="1" applyBorder="1"/>
    <xf numFmtId="3" fontId="6" fillId="2" borderId="31" xfId="0" applyNumberFormat="1" applyFont="1" applyFill="1" applyBorder="1" applyAlignment="1" applyProtection="1">
      <alignment vertical="center"/>
    </xf>
    <xf numFmtId="0" fontId="15" fillId="6" borderId="29" xfId="0" applyFont="1" applyFill="1" applyBorder="1"/>
    <xf numFmtId="3" fontId="11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/>
    <xf numFmtId="0" fontId="17" fillId="0" borderId="0" xfId="0" applyFont="1"/>
    <xf numFmtId="0" fontId="18" fillId="0" borderId="0" xfId="0" applyFont="1"/>
  </cellXfs>
  <cellStyles count="7">
    <cellStyle name="Normální" xfId="0" builtinId="0"/>
    <cellStyle name="normální 2" xfId="2"/>
    <cellStyle name="Normální 3" xfId="3"/>
    <cellStyle name="Normální 7" xfId="4"/>
    <cellStyle name="normální_čerpání příjmů 5-2005" xfId="1"/>
    <cellStyle name="Procenta 2" xfId="5"/>
    <cellStyle name="Procenta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-%201,2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tabSelected="1" zoomScaleNormal="100" workbookViewId="0">
      <selection activeCell="N35" sqref="N35"/>
    </sheetView>
  </sheetViews>
  <sheetFormatPr defaultRowHeight="13.2" x14ac:dyDescent="0.25"/>
  <cols>
    <col min="1" max="1" width="0.44140625" customWidth="1"/>
    <col min="2" max="2" width="7.109375" customWidth="1"/>
    <col min="3" max="3" width="8" customWidth="1"/>
    <col min="4" max="4" width="55.44140625" customWidth="1"/>
    <col min="5" max="9" width="12.6640625" customWidth="1"/>
    <col min="11" max="11" width="9.5546875" style="64" bestFit="1" customWidth="1"/>
  </cols>
  <sheetData>
    <row r="1" spans="1:9" ht="21" customHeight="1" x14ac:dyDescent="0.25">
      <c r="E1" s="1"/>
      <c r="F1" s="1"/>
      <c r="G1" s="1"/>
      <c r="H1" s="1"/>
      <c r="I1" s="1"/>
    </row>
    <row r="2" spans="1:9" ht="17.399999999999999" x14ac:dyDescent="0.3">
      <c r="B2" s="2" t="s">
        <v>0</v>
      </c>
      <c r="C2" s="2"/>
      <c r="D2" s="2"/>
      <c r="E2" s="2"/>
      <c r="F2" s="2"/>
      <c r="G2" s="2"/>
      <c r="H2" s="2"/>
      <c r="I2" s="2"/>
    </row>
    <row r="3" spans="1:9" ht="18" thickBot="1" x14ac:dyDescent="0.35">
      <c r="B3" s="3" t="s">
        <v>1</v>
      </c>
      <c r="C3" s="4"/>
      <c r="D3" s="4"/>
      <c r="E3" s="4"/>
      <c r="F3" s="5" t="s">
        <v>2</v>
      </c>
      <c r="G3" s="6"/>
      <c r="H3" s="6"/>
      <c r="I3" s="4"/>
    </row>
    <row r="4" spans="1:9" ht="12.75" customHeight="1" x14ac:dyDescent="0.25">
      <c r="B4" s="7"/>
      <c r="C4" s="8"/>
      <c r="D4" s="9"/>
      <c r="E4" s="10" t="s">
        <v>3</v>
      </c>
      <c r="F4" s="11" t="s">
        <v>4</v>
      </c>
      <c r="G4" s="10" t="s">
        <v>5</v>
      </c>
      <c r="H4" s="10" t="s">
        <v>6</v>
      </c>
      <c r="I4" s="12" t="s">
        <v>7</v>
      </c>
    </row>
    <row r="5" spans="1:9" ht="15.6" x14ac:dyDescent="0.3">
      <c r="B5" s="13"/>
      <c r="C5" s="14" t="s">
        <v>8</v>
      </c>
      <c r="D5" s="15"/>
      <c r="E5" s="16" t="s">
        <v>9</v>
      </c>
      <c r="F5" s="17" t="s">
        <v>9</v>
      </c>
      <c r="G5" s="16" t="s">
        <v>10</v>
      </c>
      <c r="H5" s="16" t="s">
        <v>11</v>
      </c>
      <c r="I5" s="18" t="s">
        <v>11</v>
      </c>
    </row>
    <row r="6" spans="1:9" ht="13.8" thickBot="1" x14ac:dyDescent="0.3">
      <c r="B6" s="19"/>
      <c r="C6" s="20"/>
      <c r="D6" s="21"/>
      <c r="E6" s="22" t="s">
        <v>12</v>
      </c>
      <c r="F6" s="23" t="s">
        <v>12</v>
      </c>
      <c r="G6" s="22" t="s">
        <v>13</v>
      </c>
      <c r="H6" s="24">
        <v>100</v>
      </c>
      <c r="I6" s="25">
        <v>100</v>
      </c>
    </row>
    <row r="7" spans="1:9" ht="8.25" customHeight="1" thickBot="1" x14ac:dyDescent="0.3">
      <c r="A7" s="26"/>
      <c r="B7" s="27"/>
      <c r="E7" s="28"/>
      <c r="F7" s="28"/>
      <c r="G7" s="28"/>
      <c r="H7" s="28"/>
      <c r="I7" s="28"/>
    </row>
    <row r="8" spans="1:9" x14ac:dyDescent="0.25">
      <c r="B8" s="29"/>
      <c r="C8" s="30"/>
      <c r="D8" s="30"/>
      <c r="E8" s="31">
        <v>1</v>
      </c>
      <c r="F8" s="32">
        <v>2</v>
      </c>
      <c r="G8" s="31">
        <v>3</v>
      </c>
      <c r="H8" s="31">
        <v>4</v>
      </c>
      <c r="I8" s="33">
        <v>5</v>
      </c>
    </row>
    <row r="9" spans="1:9" x14ac:dyDescent="0.25">
      <c r="B9" s="34"/>
      <c r="C9" s="35"/>
      <c r="D9" s="36" t="s">
        <v>14</v>
      </c>
      <c r="E9" s="37">
        <v>36000</v>
      </c>
      <c r="F9" s="38">
        <v>36000</v>
      </c>
      <c r="G9" s="39">
        <v>36614</v>
      </c>
      <c r="H9" s="40">
        <f>IF(E9&gt;0,G9/E9,0%)</f>
        <v>1.0170555555555556</v>
      </c>
      <c r="I9" s="41">
        <f>IF(F9&gt;0,G9/F9,0%)</f>
        <v>1.0170555555555556</v>
      </c>
    </row>
    <row r="10" spans="1:9" x14ac:dyDescent="0.25">
      <c r="B10" s="42"/>
      <c r="C10" s="27"/>
      <c r="D10" s="43" t="s">
        <v>15</v>
      </c>
      <c r="E10" s="37">
        <v>28000</v>
      </c>
      <c r="F10" s="37">
        <v>0</v>
      </c>
      <c r="G10" s="37">
        <v>0</v>
      </c>
      <c r="H10" s="44">
        <f t="shared" ref="H10:H50" si="0">IF(E10&gt;0,G10/E10,0%)</f>
        <v>0</v>
      </c>
      <c r="I10" s="45">
        <f t="shared" ref="I10:I52" si="1">IF(F10&gt;0,G10/F10,0%)</f>
        <v>0</v>
      </c>
    </row>
    <row r="11" spans="1:9" x14ac:dyDescent="0.25">
      <c r="A11">
        <v>902</v>
      </c>
      <c r="B11" s="42"/>
      <c r="C11" s="27"/>
      <c r="D11" s="46" t="s">
        <v>16</v>
      </c>
      <c r="E11" s="37">
        <v>1100</v>
      </c>
      <c r="F11" s="37">
        <v>1100</v>
      </c>
      <c r="G11" s="37">
        <v>1138</v>
      </c>
      <c r="H11" s="44">
        <f t="shared" si="0"/>
        <v>1.0345454545454544</v>
      </c>
      <c r="I11" s="45">
        <f t="shared" si="1"/>
        <v>1.0345454545454544</v>
      </c>
    </row>
    <row r="12" spans="1:9" x14ac:dyDescent="0.25">
      <c r="B12" s="42"/>
      <c r="C12" s="27"/>
      <c r="D12" s="43" t="s">
        <v>17</v>
      </c>
      <c r="E12" s="37">
        <v>3800</v>
      </c>
      <c r="F12" s="37">
        <v>3800</v>
      </c>
      <c r="G12" s="37">
        <v>5940</v>
      </c>
      <c r="H12" s="44">
        <f t="shared" si="0"/>
        <v>1.5631578947368421</v>
      </c>
      <c r="I12" s="45">
        <f t="shared" si="1"/>
        <v>1.5631578947368421</v>
      </c>
    </row>
    <row r="13" spans="1:9" x14ac:dyDescent="0.25">
      <c r="B13" s="42"/>
      <c r="C13" s="27"/>
      <c r="D13" s="43" t="s">
        <v>18</v>
      </c>
      <c r="E13" s="37">
        <v>0</v>
      </c>
      <c r="F13" s="37">
        <v>0</v>
      </c>
      <c r="G13" s="47">
        <v>10</v>
      </c>
      <c r="H13" s="44">
        <f t="shared" si="0"/>
        <v>0</v>
      </c>
      <c r="I13" s="45">
        <f t="shared" si="1"/>
        <v>0</v>
      </c>
    </row>
    <row r="14" spans="1:9" x14ac:dyDescent="0.25">
      <c r="A14" s="48"/>
      <c r="B14" s="49" t="s">
        <v>19</v>
      </c>
      <c r="C14" s="50" t="s">
        <v>20</v>
      </c>
      <c r="D14" s="50"/>
      <c r="E14" s="51">
        <f>SUM(E9:E13)</f>
        <v>68900</v>
      </c>
      <c r="F14" s="51">
        <f>SUM(F9:F13)</f>
        <v>40900</v>
      </c>
      <c r="G14" s="51">
        <f>SUM(G9:G13)</f>
        <v>43702</v>
      </c>
      <c r="H14" s="52">
        <f t="shared" si="0"/>
        <v>0.63428156748911468</v>
      </c>
      <c r="I14" s="53">
        <f t="shared" si="1"/>
        <v>1.0685085574572126</v>
      </c>
    </row>
    <row r="15" spans="1:9" x14ac:dyDescent="0.25">
      <c r="A15" s="48"/>
      <c r="B15" s="54"/>
      <c r="C15" s="55"/>
      <c r="D15" s="56" t="s">
        <v>21</v>
      </c>
      <c r="E15" s="57">
        <v>300</v>
      </c>
      <c r="F15" s="57">
        <v>300</v>
      </c>
      <c r="G15" s="58">
        <v>169</v>
      </c>
      <c r="H15" s="59">
        <f t="shared" si="0"/>
        <v>0.56333333333333335</v>
      </c>
      <c r="I15" s="45">
        <f t="shared" si="1"/>
        <v>0.56333333333333335</v>
      </c>
    </row>
    <row r="16" spans="1:9" x14ac:dyDescent="0.25">
      <c r="A16" s="48"/>
      <c r="B16" s="60" t="s">
        <v>22</v>
      </c>
      <c r="C16" s="61" t="s">
        <v>23</v>
      </c>
      <c r="D16" s="61"/>
      <c r="E16" s="62">
        <f>SUM(E15)</f>
        <v>300</v>
      </c>
      <c r="F16" s="62">
        <f>SUM(F15)</f>
        <v>300</v>
      </c>
      <c r="G16" s="62">
        <f>SUM(G15)</f>
        <v>169</v>
      </c>
      <c r="H16" s="63">
        <f>SUM(H15)</f>
        <v>0.56333333333333335</v>
      </c>
      <c r="I16" s="53">
        <f t="shared" si="1"/>
        <v>0.56333333333333335</v>
      </c>
    </row>
    <row r="17" spans="1:12" x14ac:dyDescent="0.25">
      <c r="B17" s="34"/>
      <c r="C17" s="35"/>
      <c r="D17" s="36" t="s">
        <v>18</v>
      </c>
      <c r="E17" s="38">
        <v>280</v>
      </c>
      <c r="F17" s="38">
        <v>280</v>
      </c>
      <c r="G17" s="38">
        <v>377</v>
      </c>
      <c r="H17" s="40">
        <f t="shared" si="0"/>
        <v>1.3464285714285715</v>
      </c>
      <c r="I17" s="41">
        <f t="shared" si="1"/>
        <v>1.3464285714285715</v>
      </c>
    </row>
    <row r="18" spans="1:12" x14ac:dyDescent="0.25">
      <c r="A18" s="65"/>
      <c r="B18" s="60" t="s">
        <v>24</v>
      </c>
      <c r="C18" s="61" t="s">
        <v>25</v>
      </c>
      <c r="D18" s="66"/>
      <c r="E18" s="67">
        <f>SUM(E17)</f>
        <v>280</v>
      </c>
      <c r="F18" s="67">
        <f>SUM(F17)</f>
        <v>280</v>
      </c>
      <c r="G18" s="68">
        <f>SUM(G17)</f>
        <v>377</v>
      </c>
      <c r="H18" s="69">
        <f t="shared" si="0"/>
        <v>1.3464285714285715</v>
      </c>
      <c r="I18" s="70">
        <f t="shared" si="1"/>
        <v>1.3464285714285715</v>
      </c>
    </row>
    <row r="19" spans="1:12" x14ac:dyDescent="0.25">
      <c r="B19" s="34"/>
      <c r="C19" s="35"/>
      <c r="D19" s="71" t="s">
        <v>18</v>
      </c>
      <c r="E19" s="38">
        <v>1400</v>
      </c>
      <c r="F19" s="38">
        <v>1400</v>
      </c>
      <c r="G19" s="38">
        <v>835</v>
      </c>
      <c r="H19" s="40">
        <f t="shared" si="0"/>
        <v>0.59642857142857142</v>
      </c>
      <c r="I19" s="41">
        <f t="shared" si="1"/>
        <v>0.59642857142857142</v>
      </c>
    </row>
    <row r="20" spans="1:12" ht="13.8" thickBot="1" x14ac:dyDescent="0.3">
      <c r="A20" s="65"/>
      <c r="B20" s="60" t="s">
        <v>26</v>
      </c>
      <c r="C20" s="61" t="s">
        <v>27</v>
      </c>
      <c r="D20" s="66"/>
      <c r="E20" s="67">
        <f>SUM(E19)</f>
        <v>1400</v>
      </c>
      <c r="F20" s="67">
        <f>SUM(F19)</f>
        <v>1400</v>
      </c>
      <c r="G20" s="68">
        <f>SUM(G19)</f>
        <v>835</v>
      </c>
      <c r="H20" s="72">
        <f t="shared" si="0"/>
        <v>0.59642857142857142</v>
      </c>
      <c r="I20" s="73">
        <f t="shared" si="1"/>
        <v>0.59642857142857142</v>
      </c>
    </row>
    <row r="21" spans="1:12" ht="13.8" thickBot="1" x14ac:dyDescent="0.3">
      <c r="A21" s="74"/>
      <c r="B21" s="75"/>
      <c r="C21" s="76" t="s">
        <v>28</v>
      </c>
      <c r="D21" s="77"/>
      <c r="E21" s="78">
        <f>E14+E16+E18+E20</f>
        <v>70880</v>
      </c>
      <c r="F21" s="78">
        <f>F14+F16+F18+F20</f>
        <v>42880</v>
      </c>
      <c r="G21" s="79">
        <f>G14+G16+G18+G20</f>
        <v>45083</v>
      </c>
      <c r="H21" s="80">
        <f>IF(E21&gt;0,G21/E21,0%)</f>
        <v>0.63604683972911968</v>
      </c>
      <c r="I21" s="81">
        <f>IF(F21&gt;0,G21/F21,0%)</f>
        <v>1.051375932835821</v>
      </c>
      <c r="J21" s="48"/>
      <c r="K21" s="82"/>
    </row>
    <row r="22" spans="1:12" x14ac:dyDescent="0.25">
      <c r="B22" s="34"/>
      <c r="C22" s="35"/>
      <c r="D22" s="71" t="s">
        <v>29</v>
      </c>
      <c r="E22" s="38">
        <v>516</v>
      </c>
      <c r="F22" s="38">
        <v>534</v>
      </c>
      <c r="G22" s="39">
        <v>584</v>
      </c>
      <c r="H22" s="83">
        <f t="shared" si="0"/>
        <v>1.1317829457364341</v>
      </c>
      <c r="I22" s="45">
        <f t="shared" si="1"/>
        <v>1.0936329588014981</v>
      </c>
    </row>
    <row r="23" spans="1:12" x14ac:dyDescent="0.25">
      <c r="B23" s="42"/>
      <c r="C23" s="27"/>
      <c r="D23" s="43" t="s">
        <v>30</v>
      </c>
      <c r="E23" s="37">
        <v>0</v>
      </c>
      <c r="F23" s="37">
        <v>0</v>
      </c>
      <c r="G23" s="37">
        <v>101</v>
      </c>
      <c r="H23" s="44">
        <f t="shared" si="0"/>
        <v>0</v>
      </c>
      <c r="I23" s="45">
        <f t="shared" si="1"/>
        <v>0</v>
      </c>
    </row>
    <row r="24" spans="1:12" x14ac:dyDescent="0.25">
      <c r="A24" s="74"/>
      <c r="B24" s="60" t="s">
        <v>31</v>
      </c>
      <c r="C24" s="61" t="s">
        <v>32</v>
      </c>
      <c r="D24" s="61"/>
      <c r="E24" s="84">
        <f>SUM(E22:E23)</f>
        <v>516</v>
      </c>
      <c r="F24" s="84">
        <f>SUM(F22:F23)</f>
        <v>534</v>
      </c>
      <c r="G24" s="84">
        <f>SUM(G22:G23)</f>
        <v>685</v>
      </c>
      <c r="H24" s="52">
        <f t="shared" si="0"/>
        <v>1.3275193798449612</v>
      </c>
      <c r="I24" s="53">
        <f t="shared" si="1"/>
        <v>1.2827715355805243</v>
      </c>
    </row>
    <row r="25" spans="1:12" x14ac:dyDescent="0.25">
      <c r="B25" s="85"/>
      <c r="C25" s="86"/>
      <c r="D25" s="87" t="s">
        <v>33</v>
      </c>
      <c r="E25" s="88">
        <v>3033</v>
      </c>
      <c r="F25" s="88">
        <v>3033</v>
      </c>
      <c r="G25" s="89">
        <v>3219</v>
      </c>
      <c r="H25" s="40">
        <f t="shared" si="0"/>
        <v>1.0613254203758655</v>
      </c>
      <c r="I25" s="41">
        <f t="shared" si="1"/>
        <v>1.0613254203758655</v>
      </c>
    </row>
    <row r="26" spans="1:12" x14ac:dyDescent="0.25">
      <c r="B26" s="60" t="s">
        <v>34</v>
      </c>
      <c r="C26" s="61" t="s">
        <v>35</v>
      </c>
      <c r="D26" s="61"/>
      <c r="E26" s="67">
        <f>SUM(E25)</f>
        <v>3033</v>
      </c>
      <c r="F26" s="67">
        <f>SUM(F25)</f>
        <v>3033</v>
      </c>
      <c r="G26" s="67">
        <f>SUM(G25:G25)</f>
        <v>3219</v>
      </c>
      <c r="H26" s="52">
        <f t="shared" si="0"/>
        <v>1.0613254203758655</v>
      </c>
      <c r="I26" s="53">
        <f t="shared" si="1"/>
        <v>1.0613254203758655</v>
      </c>
    </row>
    <row r="27" spans="1:12" x14ac:dyDescent="0.25">
      <c r="B27" s="85"/>
      <c r="C27" s="86"/>
      <c r="D27" s="89" t="s">
        <v>36</v>
      </c>
      <c r="E27" s="88">
        <v>0</v>
      </c>
      <c r="F27" s="88">
        <v>0</v>
      </c>
      <c r="G27" s="89">
        <v>14</v>
      </c>
      <c r="H27" s="40">
        <v>0</v>
      </c>
      <c r="I27" s="41">
        <v>0</v>
      </c>
    </row>
    <row r="28" spans="1:12" x14ac:dyDescent="0.25">
      <c r="B28" s="60"/>
      <c r="C28" s="61" t="s">
        <v>37</v>
      </c>
      <c r="D28" s="61"/>
      <c r="E28" s="67">
        <f>SUM(E27:E27)</f>
        <v>0</v>
      </c>
      <c r="F28" s="67">
        <f>SUM(F27:F27)</f>
        <v>0</v>
      </c>
      <c r="G28" s="67">
        <f>SUM(G27:G27)</f>
        <v>14</v>
      </c>
      <c r="H28" s="52">
        <v>0</v>
      </c>
      <c r="I28" s="53">
        <v>0</v>
      </c>
    </row>
    <row r="29" spans="1:12" s="48" customFormat="1" x14ac:dyDescent="0.25">
      <c r="B29" s="90"/>
      <c r="C29" s="91"/>
      <c r="D29" s="92" t="s">
        <v>38</v>
      </c>
      <c r="E29" s="93">
        <v>50</v>
      </c>
      <c r="F29" s="93">
        <v>50</v>
      </c>
      <c r="G29" s="94">
        <v>53</v>
      </c>
      <c r="H29" s="40">
        <f t="shared" si="0"/>
        <v>1.06</v>
      </c>
      <c r="I29" s="41">
        <f t="shared" si="1"/>
        <v>1.06</v>
      </c>
      <c r="K29" s="95"/>
    </row>
    <row r="30" spans="1:12" x14ac:dyDescent="0.25">
      <c r="B30" s="60" t="s">
        <v>24</v>
      </c>
      <c r="C30" s="61" t="s">
        <v>25</v>
      </c>
      <c r="D30" s="61"/>
      <c r="E30" s="67">
        <f>SUM(E29:E29)</f>
        <v>50</v>
      </c>
      <c r="F30" s="67">
        <f>SUM(F29:F29)</f>
        <v>50</v>
      </c>
      <c r="G30" s="67">
        <f>SUM(G29:G29)</f>
        <v>53</v>
      </c>
      <c r="H30" s="52">
        <f t="shared" si="0"/>
        <v>1.06</v>
      </c>
      <c r="I30" s="53">
        <f t="shared" si="1"/>
        <v>1.06</v>
      </c>
    </row>
    <row r="31" spans="1:12" x14ac:dyDescent="0.25">
      <c r="B31" s="96" t="s">
        <v>39</v>
      </c>
      <c r="C31" s="97" t="s">
        <v>40</v>
      </c>
      <c r="D31" s="97"/>
      <c r="E31" s="67">
        <v>0</v>
      </c>
      <c r="F31" s="67">
        <v>0</v>
      </c>
      <c r="G31" s="67">
        <v>146</v>
      </c>
      <c r="H31" s="52">
        <f t="shared" si="0"/>
        <v>0</v>
      </c>
      <c r="I31" s="53">
        <f t="shared" si="1"/>
        <v>0</v>
      </c>
    </row>
    <row r="32" spans="1:12" x14ac:dyDescent="0.25">
      <c r="B32" s="34"/>
      <c r="C32" s="35"/>
      <c r="D32" s="71" t="s">
        <v>41</v>
      </c>
      <c r="E32" s="38">
        <v>4000</v>
      </c>
      <c r="F32" s="38">
        <v>4000</v>
      </c>
      <c r="G32" s="39">
        <v>5876</v>
      </c>
      <c r="H32" s="40">
        <f t="shared" si="0"/>
        <v>1.4690000000000001</v>
      </c>
      <c r="I32" s="41">
        <f t="shared" si="1"/>
        <v>1.4690000000000001</v>
      </c>
      <c r="K32"/>
      <c r="L32" s="48"/>
    </row>
    <row r="33" spans="1:14" x14ac:dyDescent="0.25">
      <c r="B33" s="42"/>
      <c r="C33" s="27"/>
      <c r="D33" s="43" t="s">
        <v>42</v>
      </c>
      <c r="E33" s="37">
        <v>0</v>
      </c>
      <c r="F33" s="37">
        <v>0</v>
      </c>
      <c r="G33" s="37">
        <v>231</v>
      </c>
      <c r="H33" s="44">
        <f t="shared" si="0"/>
        <v>0</v>
      </c>
      <c r="I33" s="45">
        <f t="shared" si="1"/>
        <v>0</v>
      </c>
      <c r="K33"/>
    </row>
    <row r="34" spans="1:14" x14ac:dyDescent="0.25">
      <c r="A34" s="74"/>
      <c r="B34" s="60" t="s">
        <v>22</v>
      </c>
      <c r="C34" s="61" t="s">
        <v>23</v>
      </c>
      <c r="D34" s="61"/>
      <c r="E34" s="67">
        <f>SUM(E32)</f>
        <v>4000</v>
      </c>
      <c r="F34" s="67">
        <f>SUM(F32:F33)</f>
        <v>4000</v>
      </c>
      <c r="G34" s="67">
        <f>SUM(G32:G33)</f>
        <v>6107</v>
      </c>
      <c r="H34" s="52">
        <f t="shared" si="0"/>
        <v>1.5267500000000001</v>
      </c>
      <c r="I34" s="53">
        <f t="shared" si="1"/>
        <v>1.5267500000000001</v>
      </c>
      <c r="K34"/>
    </row>
    <row r="35" spans="1:14" x14ac:dyDescent="0.25">
      <c r="A35" s="74"/>
      <c r="B35" s="98"/>
      <c r="C35" s="99"/>
      <c r="D35" s="87" t="s">
        <v>43</v>
      </c>
      <c r="E35" s="88">
        <v>0</v>
      </c>
      <c r="F35" s="88">
        <v>0</v>
      </c>
      <c r="G35" s="89">
        <v>0</v>
      </c>
      <c r="H35" s="40">
        <f t="shared" si="0"/>
        <v>0</v>
      </c>
      <c r="I35" s="41">
        <f t="shared" si="1"/>
        <v>0</v>
      </c>
      <c r="K35"/>
    </row>
    <row r="36" spans="1:14" x14ac:dyDescent="0.25">
      <c r="A36" s="74"/>
      <c r="B36" s="100"/>
      <c r="C36" s="101"/>
      <c r="D36" s="102" t="s">
        <v>44</v>
      </c>
      <c r="E36" s="103">
        <v>129169</v>
      </c>
      <c r="F36" s="103">
        <v>127342</v>
      </c>
      <c r="G36" s="104">
        <v>138341</v>
      </c>
      <c r="H36" s="44">
        <f t="shared" si="0"/>
        <v>1.0710077495374277</v>
      </c>
      <c r="I36" s="45">
        <f t="shared" si="1"/>
        <v>1.0863737023134552</v>
      </c>
      <c r="K36"/>
    </row>
    <row r="37" spans="1:14" x14ac:dyDescent="0.25">
      <c r="A37" s="105"/>
      <c r="B37" s="101"/>
      <c r="C37" s="101"/>
      <c r="D37" s="106" t="s">
        <v>45</v>
      </c>
      <c r="E37" s="103">
        <v>11300</v>
      </c>
      <c r="F37" s="103">
        <v>11300</v>
      </c>
      <c r="G37" s="104">
        <v>11796</v>
      </c>
      <c r="H37" s="44">
        <f t="shared" si="0"/>
        <v>1.0438938053097344</v>
      </c>
      <c r="I37" s="45">
        <f t="shared" si="1"/>
        <v>1.0438938053097344</v>
      </c>
      <c r="K37"/>
    </row>
    <row r="38" spans="1:14" x14ac:dyDescent="0.25">
      <c r="A38" s="74"/>
      <c r="B38" s="60" t="s">
        <v>46</v>
      </c>
      <c r="C38" s="61" t="s">
        <v>47</v>
      </c>
      <c r="D38" s="61"/>
      <c r="E38" s="67">
        <f>SUM(E35:E37)</f>
        <v>140469</v>
      </c>
      <c r="F38" s="67">
        <f>SUM(F35:F37)</f>
        <v>138642</v>
      </c>
      <c r="G38" s="68">
        <f>SUM(G35:G37)</f>
        <v>150137</v>
      </c>
      <c r="H38" s="52">
        <f t="shared" si="0"/>
        <v>1.0688265738347962</v>
      </c>
      <c r="I38" s="53">
        <f t="shared" si="1"/>
        <v>1.0829113832749095</v>
      </c>
      <c r="K38"/>
    </row>
    <row r="39" spans="1:14" x14ac:dyDescent="0.25">
      <c r="B39" s="60" t="s">
        <v>26</v>
      </c>
      <c r="C39" s="61" t="s">
        <v>27</v>
      </c>
      <c r="D39" s="61"/>
      <c r="E39" s="67">
        <v>600</v>
      </c>
      <c r="F39" s="67">
        <v>600</v>
      </c>
      <c r="G39" s="67">
        <v>1009</v>
      </c>
      <c r="H39" s="107">
        <f t="shared" si="0"/>
        <v>1.6816666666666666</v>
      </c>
      <c r="I39" s="108">
        <f t="shared" si="1"/>
        <v>1.6816666666666666</v>
      </c>
      <c r="K39"/>
    </row>
    <row r="40" spans="1:14" x14ac:dyDescent="0.25">
      <c r="B40" s="109"/>
      <c r="C40" s="110"/>
      <c r="D40" s="111" t="s">
        <v>48</v>
      </c>
      <c r="E40" s="112">
        <v>960</v>
      </c>
      <c r="F40" s="112">
        <v>3809</v>
      </c>
      <c r="G40" s="113">
        <v>6126</v>
      </c>
      <c r="H40" s="40">
        <f t="shared" si="0"/>
        <v>6.3812499999999996</v>
      </c>
      <c r="I40" s="41">
        <f t="shared" si="1"/>
        <v>1.608296140719349</v>
      </c>
      <c r="K40"/>
    </row>
    <row r="41" spans="1:14" ht="13.8" thickBot="1" x14ac:dyDescent="0.3">
      <c r="B41" s="96" t="s">
        <v>19</v>
      </c>
      <c r="C41" s="97" t="s">
        <v>20</v>
      </c>
      <c r="D41" s="97"/>
      <c r="E41" s="114">
        <f>SUM(E40:E40)</f>
        <v>960</v>
      </c>
      <c r="F41" s="114">
        <f>SUM(F40:F40)</f>
        <v>3809</v>
      </c>
      <c r="G41" s="115">
        <f>SUM(G40:G40)</f>
        <v>6126</v>
      </c>
      <c r="H41" s="63">
        <f t="shared" si="0"/>
        <v>6.3812499999999996</v>
      </c>
      <c r="I41" s="116">
        <f t="shared" si="1"/>
        <v>1.608296140719349</v>
      </c>
      <c r="K41"/>
    </row>
    <row r="42" spans="1:14" ht="13.8" thickBot="1" x14ac:dyDescent="0.3">
      <c r="A42" s="74"/>
      <c r="B42" s="117"/>
      <c r="C42" s="118" t="s">
        <v>49</v>
      </c>
      <c r="D42" s="119"/>
      <c r="E42" s="120">
        <f>E24+E26+E30+E34+E38+E39+E41</f>
        <v>149628</v>
      </c>
      <c r="F42" s="120">
        <f>F24+F26+F30+F34+F38+F39+F41</f>
        <v>150668</v>
      </c>
      <c r="G42" s="120">
        <f>G24+G26+G28+G30+G31+G34+G38+G39+G41</f>
        <v>167496</v>
      </c>
      <c r="H42" s="80">
        <f t="shared" si="0"/>
        <v>1.1194161520571015</v>
      </c>
      <c r="I42" s="81">
        <f t="shared" si="1"/>
        <v>1.1116892770860436</v>
      </c>
      <c r="K42"/>
    </row>
    <row r="43" spans="1:14" x14ac:dyDescent="0.25">
      <c r="A43" s="74"/>
      <c r="B43" s="121"/>
      <c r="C43" s="122"/>
      <c r="D43" s="123" t="s">
        <v>50</v>
      </c>
      <c r="E43" s="124">
        <v>0</v>
      </c>
      <c r="F43" s="124">
        <v>0</v>
      </c>
      <c r="G43" s="125">
        <v>34</v>
      </c>
      <c r="H43" s="83">
        <f>IF(E43&gt;0,G43/E43,0%)</f>
        <v>0</v>
      </c>
      <c r="I43" s="126">
        <f>IF(F43&gt;0,G43/F43,0%)</f>
        <v>0</v>
      </c>
      <c r="K43"/>
    </row>
    <row r="44" spans="1:14" x14ac:dyDescent="0.25">
      <c r="A44" s="74"/>
      <c r="B44" s="100"/>
      <c r="C44" s="101"/>
      <c r="D44" s="127" t="s">
        <v>51</v>
      </c>
      <c r="E44" s="103">
        <v>2000</v>
      </c>
      <c r="F44" s="103">
        <v>2000</v>
      </c>
      <c r="G44" s="104">
        <v>4949</v>
      </c>
      <c r="H44" s="44">
        <f t="shared" si="0"/>
        <v>2.4744999999999999</v>
      </c>
      <c r="I44" s="45">
        <f t="shared" si="1"/>
        <v>2.4744999999999999</v>
      </c>
      <c r="K44"/>
    </row>
    <row r="45" spans="1:14" x14ac:dyDescent="0.25">
      <c r="A45" s="128"/>
      <c r="B45" s="100"/>
      <c r="C45" s="101"/>
      <c r="D45" s="127" t="s">
        <v>52</v>
      </c>
      <c r="E45" s="103">
        <v>3500</v>
      </c>
      <c r="F45" s="103">
        <v>3500</v>
      </c>
      <c r="G45" s="104">
        <v>5020</v>
      </c>
      <c r="H45" s="44">
        <f t="shared" si="0"/>
        <v>1.4342857142857144</v>
      </c>
      <c r="I45" s="45">
        <f t="shared" si="1"/>
        <v>1.4342857142857144</v>
      </c>
      <c r="K45"/>
      <c r="L45" s="48"/>
      <c r="N45" s="129"/>
    </row>
    <row r="46" spans="1:14" ht="13.8" thickBot="1" x14ac:dyDescent="0.3">
      <c r="A46" s="128"/>
      <c r="B46" s="100"/>
      <c r="C46" s="101"/>
      <c r="D46" s="127" t="s">
        <v>53</v>
      </c>
      <c r="E46" s="103">
        <v>0</v>
      </c>
      <c r="F46" s="103">
        <v>110</v>
      </c>
      <c r="G46" s="104">
        <v>106</v>
      </c>
      <c r="H46" s="44">
        <f t="shared" si="0"/>
        <v>0</v>
      </c>
      <c r="I46" s="45">
        <f t="shared" si="1"/>
        <v>0.96363636363636362</v>
      </c>
      <c r="K46"/>
      <c r="L46" s="48"/>
      <c r="N46" s="129"/>
    </row>
    <row r="47" spans="1:14" ht="13.8" thickBot="1" x14ac:dyDescent="0.3">
      <c r="B47" s="117"/>
      <c r="C47" s="118" t="s">
        <v>54</v>
      </c>
      <c r="D47" s="119"/>
      <c r="E47" s="120">
        <f>SUM(E44:E46)</f>
        <v>5500</v>
      </c>
      <c r="F47" s="120">
        <f>SUM(F44:F46)</f>
        <v>5610</v>
      </c>
      <c r="G47" s="120">
        <f>SUM(G43:G46)</f>
        <v>10109</v>
      </c>
      <c r="H47" s="80">
        <f>IF(E47&gt;0,G47/E47,0%)</f>
        <v>1.8380000000000001</v>
      </c>
      <c r="I47" s="81">
        <f t="shared" si="1"/>
        <v>1.8019607843137255</v>
      </c>
      <c r="K47"/>
      <c r="N47" s="129"/>
    </row>
    <row r="48" spans="1:14" ht="13.8" thickBot="1" x14ac:dyDescent="0.3">
      <c r="B48" s="130" t="s">
        <v>55</v>
      </c>
      <c r="C48" s="131"/>
      <c r="D48" s="131"/>
      <c r="E48" s="132">
        <f>E21+E42+E47</f>
        <v>226008</v>
      </c>
      <c r="F48" s="132">
        <f>F21+F42+F47</f>
        <v>199158</v>
      </c>
      <c r="G48" s="133">
        <f>G21+G42+G47</f>
        <v>222688</v>
      </c>
      <c r="H48" s="134">
        <f t="shared" si="0"/>
        <v>0.98531025450426535</v>
      </c>
      <c r="I48" s="135">
        <f t="shared" si="1"/>
        <v>1.1181474005563421</v>
      </c>
      <c r="K48"/>
    </row>
    <row r="49" spans="1:13" ht="13.5" customHeight="1" thickBot="1" x14ac:dyDescent="0.3">
      <c r="B49" s="117"/>
      <c r="C49" s="118" t="s">
        <v>56</v>
      </c>
      <c r="D49" s="119"/>
      <c r="E49" s="120">
        <v>221736</v>
      </c>
      <c r="F49" s="120">
        <v>343447</v>
      </c>
      <c r="G49" s="120">
        <v>341070</v>
      </c>
      <c r="H49" s="80">
        <f t="shared" si="0"/>
        <v>1.5381805390193743</v>
      </c>
      <c r="I49" s="81">
        <f t="shared" si="1"/>
        <v>0.99307899035367897</v>
      </c>
      <c r="K49"/>
    </row>
    <row r="50" spans="1:13" ht="13.8" thickBot="1" x14ac:dyDescent="0.3">
      <c r="B50" s="136" t="s">
        <v>57</v>
      </c>
      <c r="C50" s="137"/>
      <c r="D50" s="137"/>
      <c r="E50" s="132">
        <f>E48+E49</f>
        <v>447744</v>
      </c>
      <c r="F50" s="132">
        <f>F48+F49</f>
        <v>542605</v>
      </c>
      <c r="G50" s="132">
        <f>G48+G49</f>
        <v>563758</v>
      </c>
      <c r="H50" s="134">
        <f t="shared" si="0"/>
        <v>1.2591078830760434</v>
      </c>
      <c r="I50" s="135">
        <f t="shared" si="1"/>
        <v>1.0389841597478828</v>
      </c>
      <c r="K50"/>
    </row>
    <row r="51" spans="1:13" ht="13.8" thickBot="1" x14ac:dyDescent="0.3">
      <c r="B51" s="117"/>
      <c r="C51" s="118" t="s">
        <v>58</v>
      </c>
      <c r="D51" s="119"/>
      <c r="E51" s="120">
        <v>86875</v>
      </c>
      <c r="F51" s="120">
        <v>15504</v>
      </c>
      <c r="G51" s="138">
        <v>-74709</v>
      </c>
      <c r="H51" s="80">
        <f>IF(E51&gt;0,G51/E51,0%)</f>
        <v>-0.85995971223021583</v>
      </c>
      <c r="I51" s="81">
        <f t="shared" si="1"/>
        <v>-4.8186919504643964</v>
      </c>
      <c r="K51"/>
      <c r="M51" s="74"/>
    </row>
    <row r="52" spans="1:13" ht="13.8" thickBot="1" x14ac:dyDescent="0.3">
      <c r="B52" s="117"/>
      <c r="C52" s="118" t="s">
        <v>59</v>
      </c>
      <c r="D52" s="119"/>
      <c r="E52" s="120">
        <v>0</v>
      </c>
      <c r="F52" s="120">
        <v>50000</v>
      </c>
      <c r="G52" s="138">
        <v>50000</v>
      </c>
      <c r="H52" s="80">
        <f>IF(E52&gt;0,G52/E52,0%)</f>
        <v>0</v>
      </c>
      <c r="I52" s="81">
        <f t="shared" si="1"/>
        <v>1</v>
      </c>
      <c r="K52"/>
      <c r="M52" s="74"/>
    </row>
    <row r="53" spans="1:13" ht="13.8" thickBot="1" x14ac:dyDescent="0.3">
      <c r="B53" s="117"/>
      <c r="C53" s="118" t="s">
        <v>60</v>
      </c>
      <c r="D53" s="119"/>
      <c r="E53" s="120">
        <v>-2750</v>
      </c>
      <c r="F53" s="120">
        <v>-3750</v>
      </c>
      <c r="G53" s="138">
        <v>-3750</v>
      </c>
      <c r="H53" s="80">
        <v>0</v>
      </c>
      <c r="I53" s="81">
        <v>0</v>
      </c>
      <c r="K53"/>
      <c r="M53" s="74"/>
    </row>
    <row r="54" spans="1:13" ht="13.8" thickBot="1" x14ac:dyDescent="0.3">
      <c r="B54" s="136" t="s">
        <v>61</v>
      </c>
      <c r="C54" s="139"/>
      <c r="D54" s="137"/>
      <c r="E54" s="132">
        <f>SUM(E50:E53)</f>
        <v>531869</v>
      </c>
      <c r="F54" s="132">
        <f>SUM(F50:F53)</f>
        <v>604359</v>
      </c>
      <c r="G54" s="132">
        <f>SUM(G50:G53)</f>
        <v>535299</v>
      </c>
      <c r="H54" s="134">
        <f>IF(E54&gt;0,G54/E54,0%)</f>
        <v>1.0064489564159596</v>
      </c>
      <c r="I54" s="135">
        <f>IF(F54&gt;0,G54/F54,0%)</f>
        <v>0.88573017031267842</v>
      </c>
      <c r="K54"/>
    </row>
    <row r="55" spans="1:13" x14ac:dyDescent="0.25">
      <c r="A55" s="48"/>
      <c r="B55" s="140"/>
      <c r="C55" s="141"/>
      <c r="D55" s="141"/>
      <c r="E55" s="140"/>
      <c r="F55" s="140"/>
      <c r="G55" s="140"/>
      <c r="H55" s="140"/>
      <c r="I55" s="140"/>
      <c r="K55"/>
    </row>
    <row r="56" spans="1:13" x14ac:dyDescent="0.25">
      <c r="B56" s="142"/>
      <c r="K56"/>
    </row>
    <row r="57" spans="1:13" x14ac:dyDescent="0.25">
      <c r="C57" s="143"/>
      <c r="D57" s="143"/>
      <c r="K57"/>
    </row>
    <row r="58" spans="1:13" x14ac:dyDescent="0.25">
      <c r="B58" s="142"/>
      <c r="K58"/>
    </row>
  </sheetData>
  <mergeCells count="3">
    <mergeCell ref="E1:I1"/>
    <mergeCell ref="B3:E3"/>
    <mergeCell ref="F3:I3"/>
  </mergeCells>
  <pageMargins left="0.59055118110236227" right="0.15748031496062992" top="0.62992125984251968" bottom="0.98425196850393704" header="0.35433070866141736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tab. č.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cp:lastPrinted>2022-06-28T10:54:27Z</cp:lastPrinted>
  <dcterms:created xsi:type="dcterms:W3CDTF">2022-06-28T10:54:23Z</dcterms:created>
  <dcterms:modified xsi:type="dcterms:W3CDTF">2022-06-28T10:54:41Z</dcterms:modified>
</cp:coreProperties>
</file>