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Výdaje tab. č. 2 " sheetId="1" r:id="rId1"/>
  </sheets>
  <externalReferences>
    <externalReference r:id="rId2"/>
    <externalReference r:id="rId3"/>
    <externalReference r:id="rId4"/>
  </externalReferences>
  <definedNames>
    <definedName name="dates" localSheetId="0">[1]číselník!$B$42:$C$54</definedName>
    <definedName name="dates">[2]číselník!$B$42:$C$54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D66" i="1" l="1"/>
  <c r="I60" i="1"/>
  <c r="H60" i="1"/>
  <c r="I59" i="1"/>
  <c r="H59" i="1"/>
  <c r="I57" i="1"/>
  <c r="H57" i="1"/>
  <c r="G56" i="1"/>
  <c r="G61" i="1" s="1"/>
  <c r="F56" i="1"/>
  <c r="F61" i="1" s="1"/>
  <c r="E56" i="1"/>
  <c r="E61" i="1" s="1"/>
  <c r="I61" i="1" s="1"/>
  <c r="D56" i="1"/>
  <c r="D61" i="1" s="1"/>
  <c r="I55" i="1"/>
  <c r="H55" i="1"/>
  <c r="I54" i="1"/>
  <c r="H54" i="1"/>
  <c r="I53" i="1"/>
  <c r="H53" i="1"/>
  <c r="H52" i="1"/>
  <c r="E52" i="1"/>
  <c r="I52" i="1" s="1"/>
  <c r="I51" i="1"/>
  <c r="H51" i="1"/>
  <c r="I50" i="1"/>
  <c r="H50" i="1"/>
  <c r="F50" i="1"/>
  <c r="I49" i="1"/>
  <c r="H49" i="1"/>
  <c r="I48" i="1"/>
  <c r="H48" i="1"/>
  <c r="I47" i="1"/>
  <c r="H47" i="1"/>
  <c r="I46" i="1"/>
  <c r="H46" i="1"/>
  <c r="I45" i="1"/>
  <c r="H45" i="1"/>
  <c r="I44" i="1"/>
  <c r="H44" i="1"/>
  <c r="E44" i="1"/>
  <c r="I43" i="1"/>
  <c r="H43" i="1"/>
  <c r="G41" i="1"/>
  <c r="G62" i="1" s="1"/>
  <c r="F41" i="1"/>
  <c r="I40" i="1"/>
  <c r="H40" i="1"/>
  <c r="I39" i="1"/>
  <c r="H39" i="1"/>
  <c r="G38" i="1"/>
  <c r="F38" i="1"/>
  <c r="E38" i="1"/>
  <c r="I38" i="1" s="1"/>
  <c r="D38" i="1"/>
  <c r="H38" i="1" s="1"/>
  <c r="I37" i="1"/>
  <c r="H37" i="1"/>
  <c r="G36" i="1"/>
  <c r="F36" i="1"/>
  <c r="E36" i="1"/>
  <c r="I36" i="1" s="1"/>
  <c r="D36" i="1"/>
  <c r="H36" i="1" s="1"/>
  <c r="I35" i="1"/>
  <c r="H35" i="1"/>
  <c r="G34" i="1"/>
  <c r="F34" i="1"/>
  <c r="E34" i="1"/>
  <c r="I34" i="1" s="1"/>
  <c r="D34" i="1"/>
  <c r="H34" i="1" s="1"/>
  <c r="I33" i="1"/>
  <c r="H33" i="1"/>
  <c r="I32" i="1"/>
  <c r="H32" i="1"/>
  <c r="I31" i="1"/>
  <c r="H31" i="1"/>
  <c r="G30" i="1"/>
  <c r="F30" i="1"/>
  <c r="E30" i="1"/>
  <c r="I30" i="1" s="1"/>
  <c r="D30" i="1"/>
  <c r="H30" i="1" s="1"/>
  <c r="I29" i="1"/>
  <c r="H29" i="1"/>
  <c r="I28" i="1"/>
  <c r="H28" i="1"/>
  <c r="I27" i="1"/>
  <c r="H27" i="1"/>
  <c r="G26" i="1"/>
  <c r="F26" i="1"/>
  <c r="E26" i="1"/>
  <c r="I26" i="1" s="1"/>
  <c r="D26" i="1"/>
  <c r="H26" i="1" s="1"/>
  <c r="I25" i="1"/>
  <c r="H25" i="1"/>
  <c r="G24" i="1"/>
  <c r="F24" i="1"/>
  <c r="E24" i="1"/>
  <c r="I24" i="1" s="1"/>
  <c r="D24" i="1"/>
  <c r="H24" i="1" s="1"/>
  <c r="I23" i="1"/>
  <c r="H23" i="1"/>
  <c r="G22" i="1"/>
  <c r="F22" i="1"/>
  <c r="E22" i="1"/>
  <c r="I22" i="1" s="1"/>
  <c r="D22" i="1"/>
  <c r="H22" i="1" s="1"/>
  <c r="I21" i="1"/>
  <c r="H21" i="1"/>
  <c r="G20" i="1"/>
  <c r="F20" i="1"/>
  <c r="E20" i="1"/>
  <c r="I20" i="1" s="1"/>
  <c r="D20" i="1"/>
  <c r="H20" i="1" s="1"/>
  <c r="I19" i="1"/>
  <c r="H19" i="1"/>
  <c r="G18" i="1"/>
  <c r="F18" i="1"/>
  <c r="E18" i="1"/>
  <c r="I18" i="1" s="1"/>
  <c r="D18" i="1"/>
  <c r="H18" i="1" s="1"/>
  <c r="I17" i="1"/>
  <c r="H17" i="1"/>
  <c r="I16" i="1"/>
  <c r="H16" i="1"/>
  <c r="I15" i="1"/>
  <c r="H15" i="1"/>
  <c r="G14" i="1"/>
  <c r="F14" i="1"/>
  <c r="E14" i="1"/>
  <c r="I14" i="1" s="1"/>
  <c r="D14" i="1"/>
  <c r="H14" i="1" s="1"/>
  <c r="I13" i="1"/>
  <c r="H13" i="1"/>
  <c r="G12" i="1"/>
  <c r="F12" i="1"/>
  <c r="E12" i="1"/>
  <c r="I12" i="1" s="1"/>
  <c r="D12" i="1"/>
  <c r="H12" i="1" s="1"/>
  <c r="I11" i="1"/>
  <c r="H11" i="1"/>
  <c r="I10" i="1"/>
  <c r="H10" i="1"/>
  <c r="I9" i="1"/>
  <c r="H9" i="1"/>
  <c r="I8" i="1"/>
  <c r="H8" i="1"/>
  <c r="F62" i="1" l="1"/>
  <c r="H61" i="1"/>
  <c r="D41" i="1"/>
  <c r="I56" i="1"/>
  <c r="E41" i="1"/>
  <c r="H56" i="1"/>
  <c r="D62" i="1" l="1"/>
  <c r="H62" i="1" s="1"/>
  <c r="H41" i="1"/>
  <c r="E62" i="1"/>
  <c r="I62" i="1" s="1"/>
  <c r="I41" i="1"/>
</calcChain>
</file>

<file path=xl/sharedStrings.xml><?xml version="1.0" encoding="utf-8"?>
<sst xmlns="http://schemas.openxmlformats.org/spreadsheetml/2006/main" count="94" uniqueCount="77">
  <si>
    <t xml:space="preserve">Souhrný výkaz plnění rozpočtu výdajů MOb MOaP (v tis. Kč)   </t>
  </si>
  <si>
    <t>Plnění rozpočtu výdajů k 31.12.2020</t>
  </si>
  <si>
    <t>tabulka č. 2</t>
  </si>
  <si>
    <t>Schválený</t>
  </si>
  <si>
    <t>Upravený</t>
  </si>
  <si>
    <t>Plnění</t>
  </si>
  <si>
    <t>Plnění SR</t>
  </si>
  <si>
    <t>Plnění UR</t>
  </si>
  <si>
    <t>VÝDAJE</t>
  </si>
  <si>
    <t>rozpočet</t>
  </si>
  <si>
    <t>rozpočtu</t>
  </si>
  <si>
    <t>v %</t>
  </si>
  <si>
    <t>roku 2020</t>
  </si>
  <si>
    <t>k 31.12.2020</t>
  </si>
  <si>
    <t>k 31.12.2019</t>
  </si>
  <si>
    <t>běžné výdaje</t>
  </si>
  <si>
    <t>Úsek školství a volnočasových aktivit</t>
  </si>
  <si>
    <t>Neinvestiční příspěvky CKV MO</t>
  </si>
  <si>
    <t xml:space="preserve">Neinvest.přísp. základním a mateřským školám </t>
  </si>
  <si>
    <t>Neinvestiční transfery</t>
  </si>
  <si>
    <t>OŠR</t>
  </si>
  <si>
    <t>Odbor strategického rozvoje, školství a volnočasových aktivit</t>
  </si>
  <si>
    <t xml:space="preserve">       </t>
  </si>
  <si>
    <t>Úsek péče o občany</t>
  </si>
  <si>
    <t>OSV</t>
  </si>
  <si>
    <t xml:space="preserve">Odbor sociálních věcí </t>
  </si>
  <si>
    <t>Úsek obřadů a slavností</t>
  </si>
  <si>
    <t>Úsek IZS, PO,BOZP</t>
  </si>
  <si>
    <t>Úsek hospodářské správy</t>
  </si>
  <si>
    <t>OVV</t>
  </si>
  <si>
    <t xml:space="preserve">Odbor vnitřních věcí </t>
  </si>
  <si>
    <t>Úsek osobních výdajů</t>
  </si>
  <si>
    <t>Osobní výdaje</t>
  </si>
  <si>
    <t>Úsek výpočetní techniky</t>
  </si>
  <si>
    <t>Výpočetní technika</t>
  </si>
  <si>
    <t>Úsek sekretariátů</t>
  </si>
  <si>
    <t>Sekretariáty</t>
  </si>
  <si>
    <t>Úsek vnějších a vnitřních vztahů</t>
  </si>
  <si>
    <t>Vnější a vnitřní vztahy</t>
  </si>
  <si>
    <t>Úsek místního hospodářství</t>
  </si>
  <si>
    <t>Neinvestiční příspěvek Technickým službám MOaP</t>
  </si>
  <si>
    <t>Úsek investic a oprav</t>
  </si>
  <si>
    <t>OIMH</t>
  </si>
  <si>
    <t xml:space="preserve">Odbor investic a místního hospodářství </t>
  </si>
  <si>
    <t>Úsek privatizace domovního a bytového fondu</t>
  </si>
  <si>
    <t>Úsek správy domovního a bytového fondu</t>
  </si>
  <si>
    <t xml:space="preserve">Úsek majetku </t>
  </si>
  <si>
    <t>OM</t>
  </si>
  <si>
    <t>Odbor majetkový</t>
  </si>
  <si>
    <t>Úsek stavebního řádu a přestupků</t>
  </si>
  <si>
    <t>OSŘP</t>
  </si>
  <si>
    <t>Odbor stavebního řádu a přestupků</t>
  </si>
  <si>
    <t>Úsek financí a rozpočtu  (bez rezerv a převodů)</t>
  </si>
  <si>
    <t>OFR</t>
  </si>
  <si>
    <t xml:space="preserve">Odbor financí a rozpočtu </t>
  </si>
  <si>
    <t>Rezerva na krizová opatření</t>
  </si>
  <si>
    <t xml:space="preserve"> </t>
  </si>
  <si>
    <t>Nespecifikovaná rezerva</t>
  </si>
  <si>
    <t>B Ě Ź N É  V Ý D A J E    C E L K E M</t>
  </si>
  <si>
    <t>kapitálové výdaje</t>
  </si>
  <si>
    <t>odboru strategického rozvoje, školství a volnočasových aktivit</t>
  </si>
  <si>
    <t>v tom transfery</t>
  </si>
  <si>
    <t>OIT</t>
  </si>
  <si>
    <t>oddělení informačních technologií</t>
  </si>
  <si>
    <t>odboru vnitřních věcí</t>
  </si>
  <si>
    <t>odboru investic a místního hospodářství (bez rezervy kapit. výd.)</t>
  </si>
  <si>
    <t>odboru majetkového</t>
  </si>
  <si>
    <t>Rezerva kapitálových výdajů</t>
  </si>
  <si>
    <t>Kapitálové výdaje odborů</t>
  </si>
  <si>
    <t>Investiční transfery příspěvkovým organizacím</t>
  </si>
  <si>
    <t>Investiční převody mezi stat.městy a jejich městs.obvody nebo částmi</t>
  </si>
  <si>
    <t>Investiční transfery spolkům</t>
  </si>
  <si>
    <t>K A P I T Á L O V É  V Ý D A J E   C E L K E M</t>
  </si>
  <si>
    <t>V Ý D A J E    C E L K E M</t>
  </si>
  <si>
    <t>Výnosy celkem</t>
  </si>
  <si>
    <t>Náklady celkem</t>
  </si>
  <si>
    <t>VH (zisk)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</si>
</sst>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0"/>
      <name val="Arial"/>
      <charset val="238"/>
    </font>
    <font>
      <b/>
      <sz val="14"/>
      <color indexed="8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b/>
      <i/>
      <sz val="10"/>
      <color indexed="16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sz val="10"/>
      <name val="Arial"/>
      <family val="2"/>
    </font>
    <font>
      <b/>
      <sz val="10"/>
      <color indexed="10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sz val="12"/>
      <name val="Arial"/>
      <family val="2"/>
    </font>
    <font>
      <sz val="10"/>
      <color indexed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76">
    <xf numFmtId="0" fontId="0" fillId="0" borderId="0" xfId="0"/>
    <xf numFmtId="0" fontId="1" fillId="2" borderId="0" xfId="0" applyNumberFormat="1" applyFont="1" applyFill="1" applyBorder="1" applyAlignment="1" applyProtection="1"/>
    <xf numFmtId="0" fontId="0" fillId="2" borderId="0" xfId="0" applyFill="1"/>
    <xf numFmtId="4" fontId="0" fillId="0" borderId="0" xfId="0" applyNumberFormat="1"/>
    <xf numFmtId="3" fontId="2" fillId="0" borderId="1" xfId="0" applyNumberFormat="1" applyFont="1" applyFill="1" applyBorder="1" applyAlignment="1" applyProtection="1"/>
    <xf numFmtId="0" fontId="0" fillId="0" borderId="1" xfId="0" applyBorder="1" applyAlignment="1"/>
    <xf numFmtId="3" fontId="2" fillId="0" borderId="1" xfId="0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3" xfId="0" applyNumberFormat="1" applyFont="1" applyFill="1" applyBorder="1" applyAlignment="1" applyProtection="1"/>
    <xf numFmtId="3" fontId="4" fillId="2" borderId="4" xfId="0" applyNumberFormat="1" applyFont="1" applyFill="1" applyBorder="1" applyAlignment="1" applyProtection="1">
      <alignment horizontal="center"/>
    </xf>
    <xf numFmtId="3" fontId="4" fillId="2" borderId="5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0" fillId="2" borderId="0" xfId="0" applyFill="1" applyBorder="1"/>
    <xf numFmtId="0" fontId="5" fillId="2" borderId="0" xfId="0" applyFont="1" applyFill="1" applyBorder="1"/>
    <xf numFmtId="3" fontId="4" fillId="2" borderId="8" xfId="0" applyNumberFormat="1" applyFont="1" applyFill="1" applyBorder="1" applyAlignment="1" applyProtection="1">
      <alignment horizontal="center"/>
    </xf>
    <xf numFmtId="3" fontId="4" fillId="2" borderId="9" xfId="0" applyNumberFormat="1" applyFont="1" applyFill="1" applyBorder="1" applyAlignment="1" applyProtection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11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 applyProtection="1">
      <alignment horizontal="center"/>
    </xf>
    <xf numFmtId="3" fontId="4" fillId="2" borderId="12" xfId="0" applyNumberFormat="1" applyFont="1" applyFill="1" applyBorder="1" applyAlignment="1" applyProtection="1">
      <alignment horizontal="center"/>
    </xf>
    <xf numFmtId="3" fontId="4" fillId="2" borderId="13" xfId="0" applyNumberFormat="1" applyFont="1" applyFill="1" applyBorder="1" applyAlignment="1" applyProtection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2" borderId="2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3" fontId="7" fillId="0" borderId="19" xfId="0" applyNumberFormat="1" applyFont="1" applyFill="1" applyBorder="1"/>
    <xf numFmtId="3" fontId="7" fillId="0" borderId="20" xfId="0" applyNumberFormat="1" applyFont="1" applyFill="1" applyBorder="1"/>
    <xf numFmtId="3" fontId="7" fillId="0" borderId="21" xfId="0" applyNumberFormat="1" applyFont="1" applyFill="1" applyBorder="1"/>
    <xf numFmtId="165" fontId="7" fillId="0" borderId="20" xfId="0" applyNumberFormat="1" applyFont="1" applyFill="1" applyBorder="1"/>
    <xf numFmtId="165" fontId="7" fillId="0" borderId="22" xfId="0" applyNumberFormat="1" applyFont="1" applyFill="1" applyBorder="1"/>
    <xf numFmtId="0" fontId="7" fillId="0" borderId="7" xfId="0" applyFont="1" applyBorder="1"/>
    <xf numFmtId="0" fontId="7" fillId="0" borderId="0" xfId="0" applyFont="1" applyBorder="1"/>
    <xf numFmtId="3" fontId="7" fillId="0" borderId="8" xfId="0" applyNumberFormat="1" applyFont="1" applyFill="1" applyBorder="1"/>
    <xf numFmtId="3" fontId="7" fillId="0" borderId="9" xfId="0" applyNumberFormat="1" applyFont="1" applyFill="1" applyBorder="1"/>
    <xf numFmtId="3" fontId="7" fillId="0" borderId="23" xfId="0" applyNumberFormat="1" applyFont="1" applyFill="1" applyBorder="1"/>
    <xf numFmtId="165" fontId="7" fillId="0" borderId="9" xfId="0" applyNumberFormat="1" applyFont="1" applyFill="1" applyBorder="1"/>
    <xf numFmtId="165" fontId="7" fillId="0" borderId="24" xfId="0" applyNumberFormat="1" applyFont="1" applyFill="1" applyBorder="1"/>
    <xf numFmtId="0" fontId="9" fillId="3" borderId="25" xfId="1" applyFont="1" applyFill="1" applyBorder="1"/>
    <xf numFmtId="0" fontId="9" fillId="3" borderId="26" xfId="1" applyFont="1" applyFill="1" applyBorder="1"/>
    <xf numFmtId="0" fontId="9" fillId="3" borderId="26" xfId="0" applyFont="1" applyFill="1" applyBorder="1"/>
    <xf numFmtId="3" fontId="9" fillId="3" borderId="27" xfId="1" applyNumberFormat="1" applyFont="1" applyFill="1" applyBorder="1"/>
    <xf numFmtId="3" fontId="9" fillId="3" borderId="28" xfId="1" applyNumberFormat="1" applyFont="1" applyFill="1" applyBorder="1"/>
    <xf numFmtId="3" fontId="9" fillId="3" borderId="29" xfId="1" applyNumberFormat="1" applyFont="1" applyFill="1" applyBorder="1"/>
    <xf numFmtId="165" fontId="4" fillId="3" borderId="28" xfId="0" applyNumberFormat="1" applyFont="1" applyFill="1" applyBorder="1"/>
    <xf numFmtId="165" fontId="4" fillId="3" borderId="30" xfId="0" applyNumberFormat="1" applyFont="1" applyFill="1" applyBorder="1"/>
    <xf numFmtId="0" fontId="7" fillId="0" borderId="18" xfId="0" applyNumberFormat="1" applyFont="1" applyFill="1" applyBorder="1" applyAlignment="1" applyProtection="1"/>
    <xf numFmtId="0" fontId="4" fillId="0" borderId="7" xfId="0" applyFont="1" applyBorder="1"/>
    <xf numFmtId="0" fontId="4" fillId="0" borderId="0" xfId="0" applyFont="1" applyFill="1" applyBorder="1"/>
    <xf numFmtId="0" fontId="8" fillId="0" borderId="0" xfId="1" applyFont="1" applyFill="1" applyBorder="1"/>
    <xf numFmtId="3" fontId="7" fillId="0" borderId="8" xfId="1" applyNumberFormat="1" applyFont="1" applyFill="1" applyBorder="1"/>
    <xf numFmtId="3" fontId="7" fillId="0" borderId="9" xfId="1" applyNumberFormat="1" applyFont="1" applyFill="1" applyBorder="1"/>
    <xf numFmtId="3" fontId="8" fillId="0" borderId="23" xfId="1" applyNumberFormat="1" applyFont="1" applyFill="1" applyBorder="1"/>
    <xf numFmtId="0" fontId="7" fillId="0" borderId="0" xfId="0" applyFont="1"/>
    <xf numFmtId="0" fontId="4" fillId="0" borderId="0" xfId="0" applyFont="1"/>
    <xf numFmtId="0" fontId="4" fillId="3" borderId="25" xfId="1" applyFont="1" applyFill="1" applyBorder="1"/>
    <xf numFmtId="0" fontId="4" fillId="3" borderId="26" xfId="1" applyFont="1" applyFill="1" applyBorder="1"/>
    <xf numFmtId="0" fontId="4" fillId="3" borderId="26" xfId="0" applyFont="1" applyFill="1" applyBorder="1"/>
    <xf numFmtId="3" fontId="4" fillId="3" borderId="27" xfId="1" applyNumberFormat="1" applyFont="1" applyFill="1" applyBorder="1"/>
    <xf numFmtId="3" fontId="4" fillId="3" borderId="28" xfId="1" applyNumberFormat="1" applyFont="1" applyFill="1" applyBorder="1"/>
    <xf numFmtId="3" fontId="4" fillId="3" borderId="29" xfId="1" applyNumberFormat="1" applyFont="1" applyFill="1" applyBorder="1"/>
    <xf numFmtId="0" fontId="0" fillId="0" borderId="0" xfId="0" applyFill="1"/>
    <xf numFmtId="4" fontId="0" fillId="0" borderId="0" xfId="0" applyNumberFormat="1" applyFill="1"/>
    <xf numFmtId="0" fontId="0" fillId="4" borderId="0" xfId="0" applyFill="1"/>
    <xf numFmtId="4" fontId="0" fillId="4" borderId="0" xfId="0" applyNumberFormat="1" applyFill="1"/>
    <xf numFmtId="0" fontId="4" fillId="0" borderId="7" xfId="1" applyFont="1" applyFill="1" applyBorder="1"/>
    <xf numFmtId="0" fontId="4" fillId="0" borderId="0" xfId="1" applyFont="1" applyFill="1" applyBorder="1"/>
    <xf numFmtId="0" fontId="7" fillId="0" borderId="0" xfId="0" applyFont="1" applyFill="1" applyBorder="1"/>
    <xf numFmtId="0" fontId="4" fillId="3" borderId="7" xfId="1" applyFont="1" applyFill="1" applyBorder="1"/>
    <xf numFmtId="0" fontId="4" fillId="3" borderId="0" xfId="1" applyFont="1" applyFill="1" applyBorder="1"/>
    <xf numFmtId="0" fontId="4" fillId="3" borderId="0" xfId="0" applyFont="1" applyFill="1" applyBorder="1"/>
    <xf numFmtId="0" fontId="9" fillId="3" borderId="29" xfId="0" applyFont="1" applyFill="1" applyBorder="1"/>
    <xf numFmtId="0" fontId="9" fillId="3" borderId="7" xfId="1" applyFont="1" applyFill="1" applyBorder="1"/>
    <xf numFmtId="0" fontId="9" fillId="3" borderId="0" xfId="1" applyFont="1" applyFill="1" applyBorder="1"/>
    <xf numFmtId="0" fontId="9" fillId="3" borderId="0" xfId="0" applyFont="1" applyFill="1" applyBorder="1"/>
    <xf numFmtId="3" fontId="9" fillId="3" borderId="8" xfId="1" applyNumberFormat="1" applyFont="1" applyFill="1" applyBorder="1"/>
    <xf numFmtId="3" fontId="9" fillId="3" borderId="9" xfId="1" applyNumberFormat="1" applyFont="1" applyFill="1" applyBorder="1"/>
    <xf numFmtId="3" fontId="9" fillId="3" borderId="23" xfId="1" applyNumberFormat="1" applyFont="1" applyFill="1" applyBorder="1"/>
    <xf numFmtId="0" fontId="9" fillId="3" borderId="25" xfId="0" applyNumberFormat="1" applyFont="1" applyFill="1" applyBorder="1" applyAlignment="1" applyProtection="1">
      <alignment vertical="center"/>
    </xf>
    <xf numFmtId="0" fontId="9" fillId="3" borderId="26" xfId="0" applyNumberFormat="1" applyFont="1" applyFill="1" applyBorder="1" applyAlignment="1" applyProtection="1">
      <alignment vertical="center"/>
    </xf>
    <xf numFmtId="0" fontId="9" fillId="3" borderId="31" xfId="1" applyFont="1" applyFill="1" applyBorder="1"/>
    <xf numFmtId="0" fontId="9" fillId="3" borderId="32" xfId="1" applyFont="1" applyFill="1" applyBorder="1"/>
    <xf numFmtId="0" fontId="9" fillId="3" borderId="32" xfId="0" applyFont="1" applyFill="1" applyBorder="1"/>
    <xf numFmtId="3" fontId="9" fillId="3" borderId="33" xfId="1" applyNumberFormat="1" applyFont="1" applyFill="1" applyBorder="1"/>
    <xf numFmtId="3" fontId="9" fillId="3" borderId="34" xfId="1" applyNumberFormat="1" applyFont="1" applyFill="1" applyBorder="1"/>
    <xf numFmtId="3" fontId="9" fillId="3" borderId="35" xfId="1" applyNumberFormat="1" applyFont="1" applyFill="1" applyBorder="1"/>
    <xf numFmtId="165" fontId="4" fillId="3" borderId="36" xfId="0" applyNumberFormat="1" applyFont="1" applyFill="1" applyBorder="1"/>
    <xf numFmtId="165" fontId="4" fillId="3" borderId="13" xfId="0" applyNumberFormat="1" applyFont="1" applyFill="1" applyBorder="1"/>
    <xf numFmtId="0" fontId="4" fillId="5" borderId="2" xfId="0" applyNumberFormat="1" applyFont="1" applyFill="1" applyBorder="1" applyAlignment="1" applyProtection="1">
      <alignment vertical="center"/>
    </xf>
    <xf numFmtId="0" fontId="4" fillId="5" borderId="3" xfId="0" applyFont="1" applyFill="1" applyBorder="1"/>
    <xf numFmtId="0" fontId="7" fillId="5" borderId="3" xfId="0" applyFont="1" applyFill="1" applyBorder="1"/>
    <xf numFmtId="3" fontId="4" fillId="5" borderId="5" xfId="0" applyNumberFormat="1" applyFont="1" applyFill="1" applyBorder="1" applyAlignment="1" applyProtection="1">
      <alignment vertical="center"/>
    </xf>
    <xf numFmtId="165" fontId="4" fillId="5" borderId="13" xfId="0" applyNumberFormat="1" applyFont="1" applyFill="1" applyBorder="1"/>
    <xf numFmtId="165" fontId="4" fillId="5" borderId="37" xfId="0" applyNumberFormat="1" applyFont="1" applyFill="1" applyBorder="1"/>
    <xf numFmtId="0" fontId="6" fillId="2" borderId="38" xfId="0" applyFont="1" applyFill="1" applyBorder="1"/>
    <xf numFmtId="0" fontId="0" fillId="2" borderId="39" xfId="0" applyFill="1" applyBorder="1"/>
    <xf numFmtId="0" fontId="4" fillId="2" borderId="39" xfId="0" applyNumberFormat="1" applyFont="1" applyFill="1" applyBorder="1" applyAlignment="1" applyProtection="1">
      <alignment vertical="center"/>
    </xf>
    <xf numFmtId="3" fontId="4" fillId="2" borderId="40" xfId="0" applyNumberFormat="1" applyFont="1" applyFill="1" applyBorder="1" applyAlignment="1" applyProtection="1">
      <alignment vertical="center"/>
    </xf>
    <xf numFmtId="3" fontId="4" fillId="2" borderId="15" xfId="0" applyNumberFormat="1" applyFont="1" applyFill="1" applyBorder="1" applyAlignment="1" applyProtection="1">
      <alignment vertical="center"/>
    </xf>
    <xf numFmtId="3" fontId="4" fillId="2" borderId="41" xfId="0" applyNumberFormat="1" applyFont="1" applyFill="1" applyBorder="1" applyAlignment="1" applyProtection="1">
      <alignment vertical="center"/>
    </xf>
    <xf numFmtId="165" fontId="0" fillId="2" borderId="28" xfId="0" applyNumberFormat="1" applyFont="1" applyFill="1" applyBorder="1"/>
    <xf numFmtId="165" fontId="0" fillId="2" borderId="30" xfId="0" applyNumberFormat="1" applyFont="1" applyFill="1" applyBorder="1"/>
    <xf numFmtId="0" fontId="4" fillId="0" borderId="17" xfId="0" applyFont="1" applyBorder="1"/>
    <xf numFmtId="0" fontId="0" fillId="0" borderId="18" xfId="0" applyBorder="1"/>
    <xf numFmtId="0" fontId="0" fillId="0" borderId="18" xfId="0" applyNumberFormat="1" applyFill="1" applyBorder="1" applyAlignment="1" applyProtection="1"/>
    <xf numFmtId="3" fontId="7" fillId="0" borderId="19" xfId="0" applyNumberFormat="1" applyFont="1" applyFill="1" applyBorder="1" applyAlignment="1" applyProtection="1"/>
    <xf numFmtId="3" fontId="7" fillId="0" borderId="20" xfId="0" applyNumberFormat="1" applyFont="1" applyFill="1" applyBorder="1" applyAlignment="1" applyProtection="1"/>
    <xf numFmtId="3" fontId="7" fillId="0" borderId="21" xfId="0" applyNumberFormat="1" applyFont="1" applyFill="1" applyBorder="1" applyAlignment="1" applyProtection="1"/>
    <xf numFmtId="0" fontId="10" fillId="0" borderId="0" xfId="0" applyFont="1" applyBorder="1"/>
    <xf numFmtId="0" fontId="11" fillId="0" borderId="0" xfId="0" applyNumberFormat="1" applyFont="1" applyFill="1" applyBorder="1" applyAlignment="1" applyProtection="1"/>
    <xf numFmtId="3" fontId="11" fillId="0" borderId="8" xfId="0" applyNumberFormat="1" applyFont="1" applyFill="1" applyBorder="1" applyAlignment="1" applyProtection="1"/>
    <xf numFmtId="3" fontId="11" fillId="0" borderId="9" xfId="0" applyNumberFormat="1" applyFont="1" applyFill="1" applyBorder="1" applyAlignment="1" applyProtection="1"/>
    <xf numFmtId="3" fontId="11" fillId="0" borderId="23" xfId="0" applyNumberFormat="1" applyFont="1" applyFill="1" applyBorder="1" applyAlignment="1" applyProtection="1"/>
    <xf numFmtId="165" fontId="11" fillId="0" borderId="9" xfId="0" applyNumberFormat="1" applyFont="1" applyFill="1" applyBorder="1"/>
    <xf numFmtId="165" fontId="11" fillId="0" borderId="24" xfId="0" applyNumberFormat="1" applyFont="1" applyFill="1" applyBorder="1"/>
    <xf numFmtId="0" fontId="0" fillId="0" borderId="0" xfId="0" applyNumberFormat="1" applyFill="1" applyBorder="1" applyAlignment="1" applyProtection="1"/>
    <xf numFmtId="0" fontId="0" fillId="0" borderId="23" xfId="0" applyBorder="1" applyAlignment="1"/>
    <xf numFmtId="3" fontId="7" fillId="0" borderId="8" xfId="0" applyNumberFormat="1" applyFont="1" applyFill="1" applyBorder="1" applyAlignment="1" applyProtection="1"/>
    <xf numFmtId="3" fontId="7" fillId="0" borderId="9" xfId="0" applyNumberFormat="1" applyFont="1" applyFill="1" applyBorder="1" applyAlignment="1" applyProtection="1"/>
    <xf numFmtId="3" fontId="7" fillId="0" borderId="23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3" fontId="11" fillId="4" borderId="9" xfId="0" applyNumberFormat="1" applyFont="1" applyFill="1" applyBorder="1" applyAlignment="1" applyProtection="1"/>
    <xf numFmtId="3" fontId="11" fillId="4" borderId="23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23" xfId="0" applyNumberFormat="1" applyFont="1" applyFill="1" applyBorder="1" applyAlignment="1" applyProtection="1">
      <alignment vertical="center"/>
    </xf>
    <xf numFmtId="0" fontId="12" fillId="0" borderId="17" xfId="0" applyFont="1" applyBorder="1"/>
    <xf numFmtId="0" fontId="12" fillId="0" borderId="18" xfId="0" applyFont="1" applyBorder="1"/>
    <xf numFmtId="165" fontId="0" fillId="0" borderId="20" xfId="0" applyNumberFormat="1" applyFont="1" applyFill="1" applyBorder="1"/>
    <xf numFmtId="165" fontId="0" fillId="0" borderId="22" xfId="0" applyNumberFormat="1" applyFont="1" applyFill="1" applyBorder="1"/>
    <xf numFmtId="0" fontId="12" fillId="0" borderId="7" xfId="0" applyFont="1" applyBorder="1"/>
    <xf numFmtId="0" fontId="12" fillId="0" borderId="0" xfId="0" applyFont="1" applyBorder="1"/>
    <xf numFmtId="165" fontId="0" fillId="0" borderId="9" xfId="0" applyNumberFormat="1" applyFont="1" applyFill="1" applyBorder="1"/>
    <xf numFmtId="165" fontId="0" fillId="0" borderId="24" xfId="0" applyNumberFormat="1" applyFont="1" applyFill="1" applyBorder="1"/>
    <xf numFmtId="0" fontId="12" fillId="0" borderId="7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3" fontId="7" fillId="0" borderId="0" xfId="0" applyNumberFormat="1" applyFont="1" applyFill="1" applyBorder="1" applyAlignment="1" applyProtection="1"/>
    <xf numFmtId="0" fontId="12" fillId="0" borderId="7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5" borderId="7" xfId="0" applyFont="1" applyFill="1" applyBorder="1"/>
    <xf numFmtId="0" fontId="4" fillId="5" borderId="0" xfId="0" applyFont="1" applyFill="1"/>
    <xf numFmtId="3" fontId="4" fillId="5" borderId="8" xfId="0" applyNumberFormat="1" applyFont="1" applyFill="1" applyBorder="1" applyAlignment="1" applyProtection="1"/>
    <xf numFmtId="0" fontId="4" fillId="5" borderId="42" xfId="0" applyNumberFormat="1" applyFont="1" applyFill="1" applyBorder="1" applyAlignment="1" applyProtection="1">
      <alignment vertical="center"/>
    </xf>
    <xf numFmtId="0" fontId="0" fillId="5" borderId="43" xfId="0" applyFill="1" applyBorder="1"/>
    <xf numFmtId="3" fontId="4" fillId="5" borderId="44" xfId="0" applyNumberFormat="1" applyFont="1" applyFill="1" applyBorder="1" applyAlignment="1" applyProtection="1">
      <alignment vertical="center"/>
    </xf>
    <xf numFmtId="3" fontId="4" fillId="5" borderId="45" xfId="0" applyNumberFormat="1" applyFont="1" applyFill="1" applyBorder="1" applyAlignment="1" applyProtection="1">
      <alignment vertical="center"/>
    </xf>
    <xf numFmtId="3" fontId="4" fillId="5" borderId="46" xfId="0" applyNumberFormat="1" applyFont="1" applyFill="1" applyBorder="1" applyAlignment="1" applyProtection="1">
      <alignment vertical="center"/>
    </xf>
    <xf numFmtId="165" fontId="4" fillId="5" borderId="28" xfId="0" applyNumberFormat="1" applyFont="1" applyFill="1" applyBorder="1"/>
    <xf numFmtId="0" fontId="4" fillId="0" borderId="3" xfId="0" applyNumberFormat="1" applyFont="1" applyFill="1" applyBorder="1" applyAlignment="1" applyProtection="1">
      <alignment vertical="center"/>
    </xf>
    <xf numFmtId="0" fontId="0" fillId="0" borderId="3" xfId="0" applyFill="1" applyBorder="1"/>
    <xf numFmtId="3" fontId="4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3" fontId="7" fillId="0" borderId="0" xfId="0" applyNumberFormat="1" applyFont="1" applyFill="1" applyBorder="1" applyAlignment="1" applyProtection="1">
      <alignment vertical="center"/>
    </xf>
    <xf numFmtId="3" fontId="13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/>
    <xf numFmtId="3" fontId="3" fillId="0" borderId="0" xfId="0" applyNumberFormat="1" applyFont="1" applyFill="1"/>
    <xf numFmtId="3" fontId="15" fillId="0" borderId="0" xfId="0" applyNumberFormat="1" applyFont="1" applyFill="1"/>
    <xf numFmtId="3" fontId="16" fillId="0" borderId="0" xfId="0" applyNumberFormat="1" applyFont="1" applyFill="1"/>
    <xf numFmtId="3" fontId="3" fillId="0" borderId="0" xfId="0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/>
  </cellXfs>
  <cellStyles count="7">
    <cellStyle name="Normální" xfId="0" builtinId="0"/>
    <cellStyle name="normální 2" xfId="2"/>
    <cellStyle name="Normální 3" xfId="3"/>
    <cellStyle name="Normální 9" xfId="4"/>
    <cellStyle name="normální_čerpání příjmů 5-2005" xfId="1"/>
    <cellStyle name="Procenta 2" xfId="5"/>
    <cellStyle name="Procenta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L40XGP1X/I.%20pololet&#237;%20ZMOb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L40XGP1X/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jmy,%20v&#253;daje,%20transfery%20-%201,%202,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 č.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showGridLines="0" tabSelected="1" zoomScaleNormal="100" workbookViewId="0">
      <selection activeCell="L33" sqref="L33"/>
    </sheetView>
  </sheetViews>
  <sheetFormatPr defaultRowHeight="12.75" x14ac:dyDescent="0.2"/>
  <cols>
    <col min="1" max="1" width="7.28515625" customWidth="1"/>
    <col min="2" max="2" width="2.5703125" customWidth="1"/>
    <col min="3" max="3" width="54.85546875" customWidth="1"/>
    <col min="4" max="6" width="12.7109375" customWidth="1"/>
    <col min="7" max="7" width="12.7109375" hidden="1" customWidth="1"/>
    <col min="8" max="8" width="12.7109375" customWidth="1"/>
    <col min="9" max="9" width="12.85546875" customWidth="1"/>
    <col min="11" max="11" width="9.5703125" style="3" bestFit="1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10" ht="18" customHeight="1" thickBot="1" x14ac:dyDescent="0.3">
      <c r="A2" s="4" t="s">
        <v>1</v>
      </c>
      <c r="B2" s="5"/>
      <c r="C2" s="5"/>
      <c r="D2" s="5"/>
      <c r="E2" s="6" t="s">
        <v>2</v>
      </c>
      <c r="F2" s="7"/>
      <c r="G2" s="7"/>
      <c r="H2" s="7"/>
      <c r="I2" s="5"/>
    </row>
    <row r="3" spans="1:10" x14ac:dyDescent="0.2">
      <c r="A3" s="8"/>
      <c r="B3" s="9"/>
      <c r="C3" s="10"/>
      <c r="D3" s="11" t="s">
        <v>3</v>
      </c>
      <c r="E3" s="12" t="s">
        <v>4</v>
      </c>
      <c r="F3" s="12" t="s">
        <v>5</v>
      </c>
      <c r="G3" s="12" t="s">
        <v>5</v>
      </c>
      <c r="H3" s="12" t="s">
        <v>6</v>
      </c>
      <c r="I3" s="13" t="s">
        <v>7</v>
      </c>
    </row>
    <row r="4" spans="1:10" ht="15.75" x14ac:dyDescent="0.25">
      <c r="A4" s="14"/>
      <c r="B4" s="15"/>
      <c r="C4" s="16" t="s">
        <v>8</v>
      </c>
      <c r="D4" s="17" t="s">
        <v>9</v>
      </c>
      <c r="E4" s="18" t="s">
        <v>9</v>
      </c>
      <c r="F4" s="18" t="s">
        <v>10</v>
      </c>
      <c r="G4" s="18" t="s">
        <v>10</v>
      </c>
      <c r="H4" s="19" t="s">
        <v>11</v>
      </c>
      <c r="I4" s="20" t="s">
        <v>11</v>
      </c>
    </row>
    <row r="5" spans="1:10" ht="13.5" thickBot="1" x14ac:dyDescent="0.25">
      <c r="A5" s="21"/>
      <c r="B5" s="22"/>
      <c r="C5" s="23"/>
      <c r="D5" s="24" t="s">
        <v>12</v>
      </c>
      <c r="E5" s="25" t="s">
        <v>12</v>
      </c>
      <c r="F5" s="25" t="s">
        <v>13</v>
      </c>
      <c r="G5" s="25" t="s">
        <v>14</v>
      </c>
      <c r="H5" s="26">
        <v>100</v>
      </c>
      <c r="I5" s="27">
        <v>100</v>
      </c>
    </row>
    <row r="6" spans="1:10" ht="8.25" customHeight="1" thickBot="1" x14ac:dyDescent="0.25">
      <c r="C6" s="28"/>
      <c r="D6" s="29"/>
      <c r="E6" s="29"/>
      <c r="F6" s="29"/>
      <c r="G6" s="29"/>
      <c r="H6" s="29"/>
      <c r="I6" s="29"/>
      <c r="J6" s="28"/>
    </row>
    <row r="7" spans="1:10" x14ac:dyDescent="0.2">
      <c r="A7" s="30" t="s">
        <v>15</v>
      </c>
      <c r="B7" s="9"/>
      <c r="C7" s="9"/>
      <c r="D7" s="31">
        <v>1</v>
      </c>
      <c r="E7" s="31">
        <v>2</v>
      </c>
      <c r="F7" s="32">
        <v>4</v>
      </c>
      <c r="G7" s="32">
        <v>5</v>
      </c>
      <c r="H7" s="32">
        <v>6</v>
      </c>
      <c r="I7" s="33">
        <v>7</v>
      </c>
    </row>
    <row r="8" spans="1:10" ht="12.75" customHeight="1" x14ac:dyDescent="0.2">
      <c r="A8" s="34"/>
      <c r="B8" s="35"/>
      <c r="C8" s="35" t="s">
        <v>16</v>
      </c>
      <c r="D8" s="36">
        <v>7324</v>
      </c>
      <c r="E8" s="37">
        <v>4850</v>
      </c>
      <c r="F8" s="38">
        <v>2258</v>
      </c>
      <c r="G8" s="38">
        <v>8450</v>
      </c>
      <c r="H8" s="39">
        <f t="shared" ref="H8:H41" si="0">IF(D8&gt;0,F8/D8,0%)</f>
        <v>0.3083014746040415</v>
      </c>
      <c r="I8" s="40">
        <f t="shared" ref="I8:I41" si="1">IF(E8&gt;0,F8/E8,0%)</f>
        <v>0.46556701030927833</v>
      </c>
    </row>
    <row r="9" spans="1:10" x14ac:dyDescent="0.2">
      <c r="A9" s="41"/>
      <c r="B9" s="42"/>
      <c r="C9" s="42" t="s">
        <v>17</v>
      </c>
      <c r="D9" s="43">
        <v>19708</v>
      </c>
      <c r="E9" s="44">
        <v>17905</v>
      </c>
      <c r="F9" s="45">
        <v>14324</v>
      </c>
      <c r="G9" s="45">
        <v>16095</v>
      </c>
      <c r="H9" s="46">
        <f t="shared" si="0"/>
        <v>0.72681144712806978</v>
      </c>
      <c r="I9" s="47">
        <f t="shared" si="1"/>
        <v>0.8</v>
      </c>
    </row>
    <row r="10" spans="1:10" x14ac:dyDescent="0.2">
      <c r="A10" s="41"/>
      <c r="B10" s="42"/>
      <c r="C10" s="42" t="s">
        <v>18</v>
      </c>
      <c r="D10" s="43">
        <v>46615</v>
      </c>
      <c r="E10" s="44">
        <v>47156</v>
      </c>
      <c r="F10" s="45">
        <v>46800</v>
      </c>
      <c r="G10" s="45">
        <v>60381</v>
      </c>
      <c r="H10" s="46">
        <f t="shared" si="0"/>
        <v>1.0039686796095677</v>
      </c>
      <c r="I10" s="47">
        <f t="shared" si="1"/>
        <v>0.99245058953261511</v>
      </c>
    </row>
    <row r="11" spans="1:10" x14ac:dyDescent="0.2">
      <c r="A11" s="41"/>
      <c r="B11" s="42"/>
      <c r="C11" s="42" t="s">
        <v>19</v>
      </c>
      <c r="D11" s="43">
        <v>4000</v>
      </c>
      <c r="E11" s="44">
        <v>2302</v>
      </c>
      <c r="F11" s="45">
        <v>2120</v>
      </c>
      <c r="G11" s="45">
        <v>2348</v>
      </c>
      <c r="H11" s="46">
        <f t="shared" si="0"/>
        <v>0.53</v>
      </c>
      <c r="I11" s="47">
        <f t="shared" si="1"/>
        <v>0.92093831450912256</v>
      </c>
    </row>
    <row r="12" spans="1:10" x14ac:dyDescent="0.2">
      <c r="A12" s="48" t="s">
        <v>20</v>
      </c>
      <c r="B12" s="49" t="s">
        <v>21</v>
      </c>
      <c r="C12" s="50"/>
      <c r="D12" s="51">
        <f>SUM(D8:D11)</f>
        <v>77647</v>
      </c>
      <c r="E12" s="52">
        <f>SUM(E8:E11)</f>
        <v>72213</v>
      </c>
      <c r="F12" s="53">
        <f>SUM(F8:F11)</f>
        <v>65502</v>
      </c>
      <c r="G12" s="53">
        <f>SUM(G8:G11)</f>
        <v>87274</v>
      </c>
      <c r="H12" s="54">
        <f t="shared" si="0"/>
        <v>0.84358700271742626</v>
      </c>
      <c r="I12" s="55">
        <f t="shared" si="1"/>
        <v>0.90706659465747164</v>
      </c>
    </row>
    <row r="13" spans="1:10" x14ac:dyDescent="0.2">
      <c r="A13" s="34" t="s">
        <v>22</v>
      </c>
      <c r="B13" s="35"/>
      <c r="C13" s="56" t="s">
        <v>23</v>
      </c>
      <c r="D13" s="36">
        <v>1023</v>
      </c>
      <c r="E13" s="37">
        <v>960</v>
      </c>
      <c r="F13" s="38">
        <v>744</v>
      </c>
      <c r="G13" s="38">
        <v>685</v>
      </c>
      <c r="H13" s="39">
        <f t="shared" si="0"/>
        <v>0.72727272727272729</v>
      </c>
      <c r="I13" s="40">
        <f t="shared" si="1"/>
        <v>0.77500000000000002</v>
      </c>
    </row>
    <row r="14" spans="1:10" x14ac:dyDescent="0.2">
      <c r="A14" s="48" t="s">
        <v>24</v>
      </c>
      <c r="B14" s="49" t="s">
        <v>25</v>
      </c>
      <c r="C14" s="50"/>
      <c r="D14" s="51">
        <f>SUM(D13:D13)</f>
        <v>1023</v>
      </c>
      <c r="E14" s="52">
        <f>SUM(E13:E13)</f>
        <v>960</v>
      </c>
      <c r="F14" s="53">
        <f>SUM(F13:F13)</f>
        <v>744</v>
      </c>
      <c r="G14" s="53">
        <f>SUM(G13:G13)</f>
        <v>685</v>
      </c>
      <c r="H14" s="54">
        <f t="shared" si="0"/>
        <v>0.72727272727272729</v>
      </c>
      <c r="I14" s="55">
        <f t="shared" si="1"/>
        <v>0.77500000000000002</v>
      </c>
    </row>
    <row r="15" spans="1:10" x14ac:dyDescent="0.2">
      <c r="A15" s="34"/>
      <c r="B15" s="35"/>
      <c r="C15" s="35" t="s">
        <v>26</v>
      </c>
      <c r="D15" s="36">
        <v>262</v>
      </c>
      <c r="E15" s="37">
        <v>244</v>
      </c>
      <c r="F15" s="38">
        <v>136</v>
      </c>
      <c r="G15" s="38">
        <v>151</v>
      </c>
      <c r="H15" s="39">
        <f t="shared" si="0"/>
        <v>0.51908396946564883</v>
      </c>
      <c r="I15" s="40">
        <f t="shared" si="1"/>
        <v>0.55737704918032782</v>
      </c>
    </row>
    <row r="16" spans="1:10" x14ac:dyDescent="0.2">
      <c r="A16" s="41"/>
      <c r="B16" s="42"/>
      <c r="C16" s="42" t="s">
        <v>27</v>
      </c>
      <c r="D16" s="43">
        <v>642</v>
      </c>
      <c r="E16" s="44">
        <v>682</v>
      </c>
      <c r="F16" s="45">
        <v>490</v>
      </c>
      <c r="G16" s="45">
        <v>465</v>
      </c>
      <c r="H16" s="46">
        <f t="shared" si="0"/>
        <v>0.76323987538940807</v>
      </c>
      <c r="I16" s="47">
        <f t="shared" si="1"/>
        <v>0.71847507331378302</v>
      </c>
    </row>
    <row r="17" spans="1:13" x14ac:dyDescent="0.2">
      <c r="A17" s="57"/>
      <c r="B17" s="58"/>
      <c r="C17" s="59" t="s">
        <v>28</v>
      </c>
      <c r="D17" s="60">
        <v>14315</v>
      </c>
      <c r="E17" s="61">
        <v>16018</v>
      </c>
      <c r="F17" s="62">
        <v>12396</v>
      </c>
      <c r="G17" s="62">
        <v>14387</v>
      </c>
      <c r="H17" s="46">
        <f t="shared" si="0"/>
        <v>0.86594481313307714</v>
      </c>
      <c r="I17" s="47">
        <f t="shared" si="1"/>
        <v>0.77387938569109749</v>
      </c>
      <c r="J17" s="28"/>
      <c r="L17" s="63"/>
    </row>
    <row r="18" spans="1:13" x14ac:dyDescent="0.2">
      <c r="A18" s="48" t="s">
        <v>29</v>
      </c>
      <c r="B18" s="49" t="s">
        <v>30</v>
      </c>
      <c r="C18" s="50"/>
      <c r="D18" s="51">
        <f>SUM(D15:D17)</f>
        <v>15219</v>
      </c>
      <c r="E18" s="52">
        <f>SUM(E15:E17)</f>
        <v>16944</v>
      </c>
      <c r="F18" s="53">
        <f>SUM(F15:F17)</f>
        <v>13022</v>
      </c>
      <c r="G18" s="53">
        <f>SUM(G15:G17)</f>
        <v>15003</v>
      </c>
      <c r="H18" s="54">
        <f t="shared" si="0"/>
        <v>0.85564097509691828</v>
      </c>
      <c r="I18" s="55">
        <f t="shared" si="1"/>
        <v>0.76853163361661947</v>
      </c>
      <c r="M18" s="64"/>
    </row>
    <row r="19" spans="1:13" x14ac:dyDescent="0.2">
      <c r="A19" s="34"/>
      <c r="B19" s="35"/>
      <c r="C19" s="35" t="s">
        <v>31</v>
      </c>
      <c r="D19" s="36">
        <v>129213</v>
      </c>
      <c r="E19" s="37">
        <v>141869</v>
      </c>
      <c r="F19" s="38">
        <v>135941</v>
      </c>
      <c r="G19" s="38">
        <v>128857</v>
      </c>
      <c r="H19" s="39">
        <f t="shared" si="0"/>
        <v>1.0520690642582402</v>
      </c>
      <c r="I19" s="40">
        <f t="shared" si="1"/>
        <v>0.95821497296801983</v>
      </c>
    </row>
    <row r="20" spans="1:13" s="71" customFormat="1" x14ac:dyDescent="0.2">
      <c r="A20" s="65"/>
      <c r="B20" s="66" t="s">
        <v>32</v>
      </c>
      <c r="C20" s="67"/>
      <c r="D20" s="68">
        <f>SUM(D19)</f>
        <v>129213</v>
      </c>
      <c r="E20" s="69">
        <f>SUM(E19)</f>
        <v>141869</v>
      </c>
      <c r="F20" s="70">
        <f>SUM(F19)</f>
        <v>135941</v>
      </c>
      <c r="G20" s="70">
        <f>SUM(G19)</f>
        <v>128857</v>
      </c>
      <c r="H20" s="54">
        <f t="shared" si="0"/>
        <v>1.0520690642582402</v>
      </c>
      <c r="I20" s="55">
        <f t="shared" si="1"/>
        <v>0.95821497296801983</v>
      </c>
      <c r="K20" s="72"/>
    </row>
    <row r="21" spans="1:13" x14ac:dyDescent="0.2">
      <c r="A21" s="34"/>
      <c r="B21" s="35"/>
      <c r="C21" s="35" t="s">
        <v>33</v>
      </c>
      <c r="D21" s="36">
        <v>6116</v>
      </c>
      <c r="E21" s="37">
        <v>4715</v>
      </c>
      <c r="F21" s="38">
        <v>3279</v>
      </c>
      <c r="G21" s="38">
        <v>3951</v>
      </c>
      <c r="H21" s="39">
        <f t="shared" si="0"/>
        <v>0.53613472858077171</v>
      </c>
      <c r="I21" s="40">
        <f t="shared" si="1"/>
        <v>0.69544008483563091</v>
      </c>
    </row>
    <row r="22" spans="1:13" s="71" customFormat="1" x14ac:dyDescent="0.2">
      <c r="A22" s="65"/>
      <c r="B22" s="66" t="s">
        <v>34</v>
      </c>
      <c r="C22" s="67"/>
      <c r="D22" s="68">
        <f>SUM(D21)</f>
        <v>6116</v>
      </c>
      <c r="E22" s="69">
        <f>SUM(E21)</f>
        <v>4715</v>
      </c>
      <c r="F22" s="70">
        <f>SUM(F21)</f>
        <v>3279</v>
      </c>
      <c r="G22" s="70">
        <f>SUM(G21)</f>
        <v>3951</v>
      </c>
      <c r="H22" s="54">
        <f t="shared" si="0"/>
        <v>0.53613472858077171</v>
      </c>
      <c r="I22" s="55">
        <f t="shared" si="1"/>
        <v>0.69544008483563091</v>
      </c>
      <c r="K22" s="72"/>
    </row>
    <row r="23" spans="1:13" x14ac:dyDescent="0.2">
      <c r="A23" s="34"/>
      <c r="B23" s="35"/>
      <c r="C23" s="35" t="s">
        <v>35</v>
      </c>
      <c r="D23" s="36">
        <v>355</v>
      </c>
      <c r="E23" s="37">
        <v>232</v>
      </c>
      <c r="F23" s="38">
        <v>152</v>
      </c>
      <c r="G23" s="38">
        <v>166</v>
      </c>
      <c r="H23" s="39">
        <f t="shared" si="0"/>
        <v>0.42816901408450703</v>
      </c>
      <c r="I23" s="40">
        <f t="shared" si="1"/>
        <v>0.65517241379310343</v>
      </c>
    </row>
    <row r="24" spans="1:13" s="73" customFormat="1" x14ac:dyDescent="0.2">
      <c r="A24" s="65"/>
      <c r="B24" s="66" t="s">
        <v>36</v>
      </c>
      <c r="C24" s="67"/>
      <c r="D24" s="68">
        <f>SUM(D23)</f>
        <v>355</v>
      </c>
      <c r="E24" s="69">
        <f>SUM(E23)</f>
        <v>232</v>
      </c>
      <c r="F24" s="70">
        <f>SUM(F23)</f>
        <v>152</v>
      </c>
      <c r="G24" s="70">
        <f>SUM(G23)</f>
        <v>166</v>
      </c>
      <c r="H24" s="54">
        <f t="shared" si="0"/>
        <v>0.42816901408450703</v>
      </c>
      <c r="I24" s="55">
        <f t="shared" si="1"/>
        <v>0.65517241379310343</v>
      </c>
      <c r="K24" s="74"/>
    </row>
    <row r="25" spans="1:13" s="73" customFormat="1" x14ac:dyDescent="0.2">
      <c r="A25" s="75"/>
      <c r="B25" s="76"/>
      <c r="C25" s="77" t="s">
        <v>37</v>
      </c>
      <c r="D25" s="36">
        <v>4835</v>
      </c>
      <c r="E25" s="37">
        <v>3975</v>
      </c>
      <c r="F25" s="38">
        <v>3231</v>
      </c>
      <c r="G25" s="38">
        <v>1873</v>
      </c>
      <c r="H25" s="39">
        <f t="shared" si="0"/>
        <v>0.66825232678386759</v>
      </c>
      <c r="I25" s="40">
        <f t="shared" si="1"/>
        <v>0.81283018867924528</v>
      </c>
      <c r="K25" s="74"/>
    </row>
    <row r="26" spans="1:13" s="73" customFormat="1" x14ac:dyDescent="0.2">
      <c r="A26" s="78"/>
      <c r="B26" s="79" t="s">
        <v>38</v>
      </c>
      <c r="C26" s="80"/>
      <c r="D26" s="68">
        <f>SUM(D25)</f>
        <v>4835</v>
      </c>
      <c r="E26" s="69">
        <f>SUM(E25)</f>
        <v>3975</v>
      </c>
      <c r="F26" s="70">
        <f>SUM(F25)</f>
        <v>3231</v>
      </c>
      <c r="G26" s="70">
        <f>SUM(G25)</f>
        <v>1873</v>
      </c>
      <c r="H26" s="54">
        <f t="shared" si="0"/>
        <v>0.66825232678386759</v>
      </c>
      <c r="I26" s="55">
        <f t="shared" si="1"/>
        <v>0.81283018867924528</v>
      </c>
      <c r="K26" s="74"/>
      <c r="L26" s="71"/>
    </row>
    <row r="27" spans="1:13" x14ac:dyDescent="0.2">
      <c r="A27" s="34"/>
      <c r="B27" s="35"/>
      <c r="C27" s="35" t="s">
        <v>39</v>
      </c>
      <c r="D27" s="36">
        <v>10580</v>
      </c>
      <c r="E27" s="37">
        <v>7994</v>
      </c>
      <c r="F27" s="38">
        <v>4503</v>
      </c>
      <c r="G27" s="38">
        <v>4147</v>
      </c>
      <c r="H27" s="39">
        <f t="shared" si="0"/>
        <v>0.42561436672967862</v>
      </c>
      <c r="I27" s="40">
        <f t="shared" si="1"/>
        <v>0.56329747310482858</v>
      </c>
      <c r="L27" s="71"/>
    </row>
    <row r="28" spans="1:13" x14ac:dyDescent="0.2">
      <c r="A28" s="41"/>
      <c r="B28" s="42"/>
      <c r="C28" s="42" t="s">
        <v>40</v>
      </c>
      <c r="D28" s="43">
        <v>89606</v>
      </c>
      <c r="E28" s="44">
        <v>85714</v>
      </c>
      <c r="F28" s="45">
        <v>85692</v>
      </c>
      <c r="G28" s="45">
        <v>91068</v>
      </c>
      <c r="H28" s="46">
        <f t="shared" si="0"/>
        <v>0.95631988929312772</v>
      </c>
      <c r="I28" s="47">
        <f t="shared" si="1"/>
        <v>0.99974333247777492</v>
      </c>
      <c r="L28" s="71"/>
    </row>
    <row r="29" spans="1:13" x14ac:dyDescent="0.2">
      <c r="A29" s="41"/>
      <c r="B29" s="42"/>
      <c r="C29" s="42" t="s">
        <v>41</v>
      </c>
      <c r="D29" s="43">
        <v>3059</v>
      </c>
      <c r="E29" s="44">
        <v>19084</v>
      </c>
      <c r="F29" s="45">
        <v>17845</v>
      </c>
      <c r="G29" s="45">
        <v>20944</v>
      </c>
      <c r="H29" s="46">
        <f t="shared" si="0"/>
        <v>5.8336057535142203</v>
      </c>
      <c r="I29" s="47">
        <f t="shared" si="1"/>
        <v>0.93507650387759378</v>
      </c>
      <c r="J29" s="28"/>
      <c r="L29" s="71"/>
    </row>
    <row r="30" spans="1:13" x14ac:dyDescent="0.2">
      <c r="A30" s="48" t="s">
        <v>42</v>
      </c>
      <c r="B30" s="49" t="s">
        <v>43</v>
      </c>
      <c r="C30" s="81"/>
      <c r="D30" s="51">
        <f>SUM(D27:D29)</f>
        <v>103245</v>
      </c>
      <c r="E30" s="52">
        <f>SUM(E27:E29)</f>
        <v>112792</v>
      </c>
      <c r="F30" s="53">
        <f>SUM(F27:F29)</f>
        <v>108040</v>
      </c>
      <c r="G30" s="53">
        <f>SUM(G27:G29)</f>
        <v>116159</v>
      </c>
      <c r="H30" s="54">
        <f t="shared" si="0"/>
        <v>1.0464429270182576</v>
      </c>
      <c r="I30" s="55">
        <f t="shared" si="1"/>
        <v>0.95786935243634297</v>
      </c>
      <c r="L30" s="71"/>
    </row>
    <row r="31" spans="1:13" x14ac:dyDescent="0.2">
      <c r="A31" s="34"/>
      <c r="B31" s="35"/>
      <c r="C31" s="35" t="s">
        <v>44</v>
      </c>
      <c r="D31" s="36">
        <v>2870</v>
      </c>
      <c r="E31" s="37">
        <v>2740</v>
      </c>
      <c r="F31" s="38">
        <v>2717</v>
      </c>
      <c r="G31" s="38">
        <v>2684</v>
      </c>
      <c r="H31" s="39">
        <f t="shared" si="0"/>
        <v>0.94668989547038329</v>
      </c>
      <c r="I31" s="40">
        <f t="shared" si="1"/>
        <v>0.9916058394160584</v>
      </c>
      <c r="L31" s="71"/>
    </row>
    <row r="32" spans="1:13" x14ac:dyDescent="0.2">
      <c r="A32" s="41"/>
      <c r="B32" s="42"/>
      <c r="C32" s="42" t="s">
        <v>45</v>
      </c>
      <c r="D32" s="43">
        <v>84663</v>
      </c>
      <c r="E32" s="44">
        <v>80922</v>
      </c>
      <c r="F32" s="45">
        <v>73604</v>
      </c>
      <c r="G32" s="45">
        <v>75363</v>
      </c>
      <c r="H32" s="46">
        <f t="shared" si="0"/>
        <v>0.8693762328289808</v>
      </c>
      <c r="I32" s="47">
        <f t="shared" si="1"/>
        <v>0.90956723758681202</v>
      </c>
      <c r="L32" s="71"/>
    </row>
    <row r="33" spans="1:12" x14ac:dyDescent="0.2">
      <c r="A33" s="41"/>
      <c r="B33" s="42"/>
      <c r="C33" s="42" t="s">
        <v>46</v>
      </c>
      <c r="D33" s="43">
        <v>260</v>
      </c>
      <c r="E33" s="44">
        <v>184</v>
      </c>
      <c r="F33" s="45">
        <v>110</v>
      </c>
      <c r="G33" s="45">
        <v>129</v>
      </c>
      <c r="H33" s="46">
        <f t="shared" si="0"/>
        <v>0.42307692307692307</v>
      </c>
      <c r="I33" s="47">
        <f t="shared" si="1"/>
        <v>0.59782608695652173</v>
      </c>
      <c r="L33" s="71"/>
    </row>
    <row r="34" spans="1:12" x14ac:dyDescent="0.2">
      <c r="A34" s="82" t="s">
        <v>47</v>
      </c>
      <c r="B34" s="83" t="s">
        <v>48</v>
      </c>
      <c r="C34" s="84"/>
      <c r="D34" s="85">
        <f>SUM(D31:D33)</f>
        <v>87793</v>
      </c>
      <c r="E34" s="86">
        <f>SUM(E31:E33)</f>
        <v>83846</v>
      </c>
      <c r="F34" s="87">
        <f>SUM(F31:F33)</f>
        <v>76431</v>
      </c>
      <c r="G34" s="87">
        <f>SUM(G31:G33)</f>
        <v>78176</v>
      </c>
      <c r="H34" s="54">
        <f t="shared" si="0"/>
        <v>0.87058193705648512</v>
      </c>
      <c r="I34" s="55">
        <f t="shared" si="1"/>
        <v>0.91156405791570261</v>
      </c>
      <c r="L34" s="71"/>
    </row>
    <row r="35" spans="1:12" x14ac:dyDescent="0.2">
      <c r="A35" s="34"/>
      <c r="B35" s="35"/>
      <c r="C35" s="35" t="s">
        <v>49</v>
      </c>
      <c r="D35" s="36">
        <v>278</v>
      </c>
      <c r="E35" s="37">
        <v>259</v>
      </c>
      <c r="F35" s="38">
        <v>257</v>
      </c>
      <c r="G35" s="38">
        <v>133</v>
      </c>
      <c r="H35" s="39">
        <f t="shared" si="0"/>
        <v>0.92446043165467628</v>
      </c>
      <c r="I35" s="40">
        <f t="shared" si="1"/>
        <v>0.99227799227799229</v>
      </c>
      <c r="L35" s="71"/>
    </row>
    <row r="36" spans="1:12" x14ac:dyDescent="0.2">
      <c r="A36" s="88" t="s">
        <v>50</v>
      </c>
      <c r="B36" s="89" t="s">
        <v>51</v>
      </c>
      <c r="C36" s="89"/>
      <c r="D36" s="51">
        <f>SUM(D35:D35)</f>
        <v>278</v>
      </c>
      <c r="E36" s="52">
        <f>SUM(E35:E35)</f>
        <v>259</v>
      </c>
      <c r="F36" s="53">
        <f>SUM(F35:F35)</f>
        <v>257</v>
      </c>
      <c r="G36" s="53">
        <f>SUM(G35:G35)</f>
        <v>133</v>
      </c>
      <c r="H36" s="54">
        <f t="shared" si="0"/>
        <v>0.92446043165467628</v>
      </c>
      <c r="I36" s="55">
        <f t="shared" si="1"/>
        <v>0.99227799227799229</v>
      </c>
      <c r="L36" s="71"/>
    </row>
    <row r="37" spans="1:12" x14ac:dyDescent="0.2">
      <c r="A37" s="34"/>
      <c r="B37" s="35"/>
      <c r="C37" s="35" t="s">
        <v>52</v>
      </c>
      <c r="D37" s="36">
        <v>2884</v>
      </c>
      <c r="E37" s="36">
        <v>3196</v>
      </c>
      <c r="F37" s="36">
        <v>2316</v>
      </c>
      <c r="G37" s="36">
        <v>3302</v>
      </c>
      <c r="H37" s="39">
        <f t="shared" si="0"/>
        <v>0.80305131761442439</v>
      </c>
      <c r="I37" s="40">
        <f t="shared" si="1"/>
        <v>0.72465581977471838</v>
      </c>
      <c r="L37" s="71"/>
    </row>
    <row r="38" spans="1:12" x14ac:dyDescent="0.2">
      <c r="A38" s="48" t="s">
        <v>53</v>
      </c>
      <c r="B38" s="49" t="s">
        <v>54</v>
      </c>
      <c r="C38" s="50"/>
      <c r="D38" s="51">
        <f>SUM(D37)</f>
        <v>2884</v>
      </c>
      <c r="E38" s="51">
        <f>SUM(E37)</f>
        <v>3196</v>
      </c>
      <c r="F38" s="51">
        <f>SUM(F37)</f>
        <v>2316</v>
      </c>
      <c r="G38" s="51">
        <f>SUM(G37)</f>
        <v>3302</v>
      </c>
      <c r="H38" s="54">
        <f t="shared" si="0"/>
        <v>0.80305131761442439</v>
      </c>
      <c r="I38" s="55">
        <f t="shared" si="1"/>
        <v>0.72465581977471838</v>
      </c>
      <c r="L38" s="71"/>
    </row>
    <row r="39" spans="1:12" x14ac:dyDescent="0.2">
      <c r="A39" s="90"/>
      <c r="B39" s="91" t="s">
        <v>55</v>
      </c>
      <c r="C39" s="92"/>
      <c r="D39" s="93">
        <v>537</v>
      </c>
      <c r="E39" s="94">
        <v>0</v>
      </c>
      <c r="F39" s="95">
        <v>0</v>
      </c>
      <c r="G39" s="95">
        <v>0</v>
      </c>
      <c r="H39" s="54">
        <f t="shared" si="0"/>
        <v>0</v>
      </c>
      <c r="I39" s="96">
        <f t="shared" si="1"/>
        <v>0</v>
      </c>
      <c r="L39" s="71"/>
    </row>
    <row r="40" spans="1:12" ht="13.5" thickBot="1" x14ac:dyDescent="0.25">
      <c r="A40" s="82" t="s">
        <v>56</v>
      </c>
      <c r="B40" s="83" t="s">
        <v>57</v>
      </c>
      <c r="C40" s="84"/>
      <c r="D40" s="85">
        <v>5373</v>
      </c>
      <c r="E40" s="86">
        <v>0</v>
      </c>
      <c r="F40" s="87">
        <v>0</v>
      </c>
      <c r="G40" s="87">
        <v>0</v>
      </c>
      <c r="H40" s="97">
        <f t="shared" si="0"/>
        <v>0</v>
      </c>
      <c r="I40" s="55">
        <f t="shared" si="1"/>
        <v>0</v>
      </c>
      <c r="L40" s="71"/>
    </row>
    <row r="41" spans="1:12" ht="13.5" thickBot="1" x14ac:dyDescent="0.25">
      <c r="A41" s="98" t="s">
        <v>58</v>
      </c>
      <c r="B41" s="99"/>
      <c r="C41" s="100"/>
      <c r="D41" s="101">
        <f>D12+D14+D18+D20+D22+D24+D30+D34+D36+D38+D26+D39+D40</f>
        <v>434518</v>
      </c>
      <c r="E41" s="101">
        <f>E12+E14+E18+E20+E22+E24+E30+E34+E36+E38+E26+E39+E40</f>
        <v>441001</v>
      </c>
      <c r="F41" s="101">
        <f>F12+F14+F18+F20+F22+F24+F30+F34+F36+F38+F26+F39+F40</f>
        <v>408915</v>
      </c>
      <c r="G41" s="101">
        <f>G12+G14+G18+G20+G22+G24+G30+G34+G36+G38+G26+G39+G40</f>
        <v>435579</v>
      </c>
      <c r="H41" s="102">
        <f t="shared" si="0"/>
        <v>0.94107723960802547</v>
      </c>
      <c r="I41" s="103">
        <f t="shared" si="1"/>
        <v>0.92724279536781096</v>
      </c>
      <c r="L41" s="71"/>
    </row>
    <row r="42" spans="1:12" x14ac:dyDescent="0.2">
      <c r="A42" s="104" t="s">
        <v>59</v>
      </c>
      <c r="B42" s="105"/>
      <c r="C42" s="106"/>
      <c r="D42" s="107"/>
      <c r="E42" s="108"/>
      <c r="F42" s="109"/>
      <c r="G42" s="109"/>
      <c r="H42" s="110"/>
      <c r="I42" s="111"/>
      <c r="L42" s="71"/>
    </row>
    <row r="43" spans="1:12" x14ac:dyDescent="0.2">
      <c r="A43" s="112" t="s">
        <v>20</v>
      </c>
      <c r="B43" s="113" t="s">
        <v>60</v>
      </c>
      <c r="C43" s="114"/>
      <c r="D43" s="115">
        <v>50504</v>
      </c>
      <c r="E43" s="116">
        <v>65208</v>
      </c>
      <c r="F43" s="117">
        <v>63239</v>
      </c>
      <c r="G43" s="117">
        <v>50930</v>
      </c>
      <c r="H43" s="39">
        <f t="shared" ref="H43:H62" si="2">IF(D43&gt;0,F43/D43,0%)</f>
        <v>1.2521582448914936</v>
      </c>
      <c r="I43" s="40">
        <f>IF(E43&gt;0,F43/E43,0%)</f>
        <v>0.96980431848852899</v>
      </c>
      <c r="L43" s="71"/>
    </row>
    <row r="44" spans="1:12" x14ac:dyDescent="0.2">
      <c r="A44" s="57"/>
      <c r="B44" s="118"/>
      <c r="C44" s="119" t="s">
        <v>61</v>
      </c>
      <c r="D44" s="120">
        <v>13904</v>
      </c>
      <c r="E44" s="121">
        <f>16608+9729+6089</f>
        <v>32426</v>
      </c>
      <c r="F44" s="122">
        <v>32384</v>
      </c>
      <c r="G44" s="122">
        <v>34705</v>
      </c>
      <c r="H44" s="123">
        <f t="shared" si="2"/>
        <v>2.3291139240506329</v>
      </c>
      <c r="I44" s="124">
        <f>IF(E44&gt;0,F44/E44,0%)</f>
        <v>0.998704743107383</v>
      </c>
      <c r="L44" s="71"/>
    </row>
    <row r="45" spans="1:12" x14ac:dyDescent="0.2">
      <c r="A45" s="57" t="s">
        <v>62</v>
      </c>
      <c r="B45" s="125" t="s">
        <v>63</v>
      </c>
      <c r="C45" s="126"/>
      <c r="D45" s="127">
        <v>2415</v>
      </c>
      <c r="E45" s="128">
        <v>636</v>
      </c>
      <c r="F45" s="129">
        <v>236</v>
      </c>
      <c r="G45" s="129">
        <v>1040</v>
      </c>
      <c r="H45" s="46">
        <f t="shared" si="2"/>
        <v>9.7722567287784681E-2</v>
      </c>
      <c r="I45" s="47">
        <f>IF(E45&gt;0,F45/E45,0%)</f>
        <v>0.37106918238993708</v>
      </c>
    </row>
    <row r="46" spans="1:12" x14ac:dyDescent="0.2">
      <c r="A46" s="57"/>
      <c r="B46" s="28"/>
      <c r="C46" s="119" t="s">
        <v>61</v>
      </c>
      <c r="D46" s="120">
        <v>0</v>
      </c>
      <c r="E46" s="121">
        <v>0</v>
      </c>
      <c r="F46" s="122">
        <v>0</v>
      </c>
      <c r="G46" s="122">
        <v>692</v>
      </c>
      <c r="H46" s="123">
        <f t="shared" si="2"/>
        <v>0</v>
      </c>
      <c r="I46" s="124">
        <f>IF(E46&gt;0,F46/E46,0%)</f>
        <v>0</v>
      </c>
    </row>
    <row r="47" spans="1:12" x14ac:dyDescent="0.2">
      <c r="A47" s="57" t="s">
        <v>29</v>
      </c>
      <c r="B47" s="42" t="s">
        <v>64</v>
      </c>
      <c r="C47" s="130"/>
      <c r="D47" s="127">
        <v>4597</v>
      </c>
      <c r="E47" s="128">
        <v>2501</v>
      </c>
      <c r="F47" s="129">
        <v>2153</v>
      </c>
      <c r="G47" s="129">
        <v>141</v>
      </c>
      <c r="H47" s="46">
        <f t="shared" si="2"/>
        <v>0.46834892321078964</v>
      </c>
      <c r="I47" s="47">
        <f>IF(E47&gt;0,F47/E47,0%)</f>
        <v>0.8608556577369052</v>
      </c>
    </row>
    <row r="48" spans="1:12" x14ac:dyDescent="0.2">
      <c r="A48" s="57"/>
      <c r="B48" s="42"/>
      <c r="C48" s="119" t="s">
        <v>61</v>
      </c>
      <c r="D48" s="120">
        <v>1000</v>
      </c>
      <c r="E48" s="121">
        <v>0</v>
      </c>
      <c r="F48" s="121">
        <v>0</v>
      </c>
      <c r="G48" s="121">
        <v>0</v>
      </c>
      <c r="H48" s="123">
        <f t="shared" si="2"/>
        <v>0</v>
      </c>
      <c r="I48" s="124">
        <f>IF(E48&gt;0,H48/E48,0%)</f>
        <v>0</v>
      </c>
    </row>
    <row r="49" spans="1:9" x14ac:dyDescent="0.2">
      <c r="A49" s="57" t="s">
        <v>42</v>
      </c>
      <c r="B49" s="77" t="s">
        <v>65</v>
      </c>
      <c r="C49" s="130"/>
      <c r="D49" s="127">
        <v>28451</v>
      </c>
      <c r="E49" s="128">
        <v>14613</v>
      </c>
      <c r="F49" s="129">
        <v>13159</v>
      </c>
      <c r="G49" s="129">
        <v>22170</v>
      </c>
      <c r="H49" s="46">
        <f t="shared" si="2"/>
        <v>0.46251449861164812</v>
      </c>
      <c r="I49" s="47">
        <f t="shared" ref="I49:I62" si="3">IF(E49&gt;0,F49/E49,0%)</f>
        <v>0.90049955519058378</v>
      </c>
    </row>
    <row r="50" spans="1:9" x14ac:dyDescent="0.2">
      <c r="A50" s="57"/>
      <c r="B50" s="77"/>
      <c r="C50" s="119" t="s">
        <v>61</v>
      </c>
      <c r="D50" s="120">
        <v>11618</v>
      </c>
      <c r="E50" s="131">
        <v>3939</v>
      </c>
      <c r="F50" s="132">
        <f>371+3568</f>
        <v>3939</v>
      </c>
      <c r="G50" s="132">
        <v>8963</v>
      </c>
      <c r="H50" s="123">
        <f t="shared" si="2"/>
        <v>0.33904286452057153</v>
      </c>
      <c r="I50" s="124">
        <f t="shared" si="3"/>
        <v>1</v>
      </c>
    </row>
    <row r="51" spans="1:9" x14ac:dyDescent="0.2">
      <c r="A51" s="133" t="s">
        <v>47</v>
      </c>
      <c r="B51" s="134" t="s">
        <v>66</v>
      </c>
      <c r="C51" s="135"/>
      <c r="D51" s="127">
        <v>38386</v>
      </c>
      <c r="E51" s="128">
        <v>49924</v>
      </c>
      <c r="F51" s="129">
        <v>46978</v>
      </c>
      <c r="G51" s="129">
        <v>26015</v>
      </c>
      <c r="H51" s="46">
        <f t="shared" si="2"/>
        <v>1.2238316052727556</v>
      </c>
      <c r="I51" s="47">
        <f t="shared" si="3"/>
        <v>0.94099030526400129</v>
      </c>
    </row>
    <row r="52" spans="1:9" x14ac:dyDescent="0.2">
      <c r="A52" s="133"/>
      <c r="B52" s="134"/>
      <c r="C52" s="119" t="s">
        <v>61</v>
      </c>
      <c r="D52" s="120">
        <v>10200</v>
      </c>
      <c r="E52" s="121">
        <f>11925+3272+6700</f>
        <v>21897</v>
      </c>
      <c r="F52" s="122">
        <v>21897</v>
      </c>
      <c r="G52" s="122">
        <v>20928</v>
      </c>
      <c r="H52" s="123">
        <f t="shared" si="2"/>
        <v>2.1467647058823531</v>
      </c>
      <c r="I52" s="124">
        <f t="shared" si="3"/>
        <v>1</v>
      </c>
    </row>
    <row r="53" spans="1:9" x14ac:dyDescent="0.2">
      <c r="A53" s="133" t="s">
        <v>24</v>
      </c>
      <c r="B53" s="134" t="s">
        <v>25</v>
      </c>
      <c r="C53" s="135"/>
      <c r="D53" s="127">
        <v>200</v>
      </c>
      <c r="E53" s="128">
        <v>202</v>
      </c>
      <c r="F53" s="129">
        <v>195</v>
      </c>
      <c r="G53" s="129">
        <v>0</v>
      </c>
      <c r="H53" s="46">
        <f t="shared" si="2"/>
        <v>0.97499999999999998</v>
      </c>
      <c r="I53" s="47">
        <f t="shared" si="3"/>
        <v>0.96534653465346532</v>
      </c>
    </row>
    <row r="54" spans="1:9" x14ac:dyDescent="0.2">
      <c r="A54" s="133"/>
      <c r="B54" s="134"/>
      <c r="C54" s="119" t="s">
        <v>61</v>
      </c>
      <c r="D54" s="120">
        <v>0</v>
      </c>
      <c r="E54" s="121">
        <v>100</v>
      </c>
      <c r="F54" s="122">
        <v>100</v>
      </c>
      <c r="G54" s="122">
        <v>0</v>
      </c>
      <c r="H54" s="123">
        <f>IF(D54&gt;0,F54/D54,0%)</f>
        <v>0</v>
      </c>
      <c r="I54" s="124">
        <f>IF(E54&gt;0,F54/E54,0%)</f>
        <v>1</v>
      </c>
    </row>
    <row r="55" spans="1:9" x14ac:dyDescent="0.2">
      <c r="A55" s="133"/>
      <c r="B55" s="134" t="s">
        <v>67</v>
      </c>
      <c r="C55" s="134"/>
      <c r="D55" s="127">
        <v>4100</v>
      </c>
      <c r="E55" s="128">
        <v>0</v>
      </c>
      <c r="F55" s="129">
        <v>0</v>
      </c>
      <c r="G55" s="129">
        <v>0</v>
      </c>
      <c r="H55" s="46">
        <f t="shared" si="2"/>
        <v>0</v>
      </c>
      <c r="I55" s="47">
        <f t="shared" si="3"/>
        <v>0</v>
      </c>
    </row>
    <row r="56" spans="1:9" x14ac:dyDescent="0.2">
      <c r="A56" s="48"/>
      <c r="B56" s="49" t="s">
        <v>68</v>
      </c>
      <c r="C56" s="50"/>
      <c r="D56" s="51">
        <f>D43++D45+D47+D49+D51+D53+D55</f>
        <v>128653</v>
      </c>
      <c r="E56" s="52">
        <f>E43+E49+E47+E45+E51+E53+E55</f>
        <v>133084</v>
      </c>
      <c r="F56" s="52">
        <f>F43+F49+F47+F45+F51+F53+F55</f>
        <v>125960</v>
      </c>
      <c r="G56" s="52">
        <f>G43+G49+G47+G45+G51+G53+G55</f>
        <v>100296</v>
      </c>
      <c r="H56" s="54">
        <f t="shared" si="2"/>
        <v>0.97906772481014825</v>
      </c>
      <c r="I56" s="55">
        <f t="shared" si="3"/>
        <v>0.94646989871058884</v>
      </c>
    </row>
    <row r="57" spans="1:9" x14ac:dyDescent="0.2">
      <c r="A57" s="136" t="s">
        <v>69</v>
      </c>
      <c r="B57" s="137"/>
      <c r="C57" s="137"/>
      <c r="D57" s="115">
        <v>0</v>
      </c>
      <c r="E57" s="116">
        <v>1247</v>
      </c>
      <c r="F57" s="117">
        <v>1245</v>
      </c>
      <c r="G57" s="117">
        <v>4535</v>
      </c>
      <c r="H57" s="138">
        <f t="shared" si="2"/>
        <v>0</v>
      </c>
      <c r="I57" s="139">
        <f t="shared" si="3"/>
        <v>0.99839615076182842</v>
      </c>
    </row>
    <row r="58" spans="1:9" x14ac:dyDescent="0.2">
      <c r="A58" s="140"/>
      <c r="B58" s="141"/>
      <c r="C58" s="119" t="s">
        <v>61</v>
      </c>
      <c r="D58" s="127"/>
      <c r="E58" s="128"/>
      <c r="F58" s="128"/>
      <c r="G58" s="122">
        <v>400</v>
      </c>
      <c r="H58" s="142"/>
      <c r="I58" s="143"/>
    </row>
    <row r="59" spans="1:9" x14ac:dyDescent="0.2">
      <c r="A59" s="144" t="s">
        <v>70</v>
      </c>
      <c r="B59" s="145"/>
      <c r="C59" s="146"/>
      <c r="D59" s="127">
        <v>0</v>
      </c>
      <c r="E59" s="128">
        <v>1400</v>
      </c>
      <c r="F59" s="128">
        <v>1400</v>
      </c>
      <c r="G59" s="147">
        <v>0</v>
      </c>
      <c r="H59" s="142">
        <f t="shared" si="2"/>
        <v>0</v>
      </c>
      <c r="I59" s="143">
        <f t="shared" si="3"/>
        <v>1</v>
      </c>
    </row>
    <row r="60" spans="1:9" x14ac:dyDescent="0.2">
      <c r="A60" s="148" t="s">
        <v>71</v>
      </c>
      <c r="B60" s="149"/>
      <c r="C60" s="149"/>
      <c r="D60" s="127">
        <v>0</v>
      </c>
      <c r="E60" s="127">
        <v>298</v>
      </c>
      <c r="F60" s="128">
        <v>298</v>
      </c>
      <c r="G60" s="128">
        <v>150</v>
      </c>
      <c r="H60" s="142">
        <f>IF(D60&gt;0,F60/D60,0%)</f>
        <v>0</v>
      </c>
      <c r="I60" s="143">
        <f>IF(E60&gt;0,F60/E60,0%)</f>
        <v>1</v>
      </c>
    </row>
    <row r="61" spans="1:9" ht="13.5" thickBot="1" x14ac:dyDescent="0.25">
      <c r="A61" s="150" t="s">
        <v>72</v>
      </c>
      <c r="B61" s="151"/>
      <c r="C61" s="151"/>
      <c r="D61" s="152">
        <f>D56+D57+D59+D60</f>
        <v>128653</v>
      </c>
      <c r="E61" s="152">
        <f>E56+E57+E59+E60</f>
        <v>136029</v>
      </c>
      <c r="F61" s="152">
        <f>F56+F57+F59+F60</f>
        <v>128903</v>
      </c>
      <c r="G61" s="152">
        <f>G56+G57+G59+G60</f>
        <v>104981</v>
      </c>
      <c r="H61" s="102">
        <f t="shared" si="2"/>
        <v>1.0019432115846503</v>
      </c>
      <c r="I61" s="103">
        <f t="shared" si="3"/>
        <v>0.94761411169677057</v>
      </c>
    </row>
    <row r="62" spans="1:9" ht="13.5" thickBot="1" x14ac:dyDescent="0.25">
      <c r="A62" s="153" t="s">
        <v>73</v>
      </c>
      <c r="B62" s="154"/>
      <c r="C62" s="154"/>
      <c r="D62" s="155">
        <f>D41+D61</f>
        <v>563171</v>
      </c>
      <c r="E62" s="156">
        <f>E41+E61</f>
        <v>577030</v>
      </c>
      <c r="F62" s="157">
        <f>F41+F61</f>
        <v>537818</v>
      </c>
      <c r="G62" s="157">
        <f>G41+G61</f>
        <v>540560</v>
      </c>
      <c r="H62" s="158">
        <f t="shared" si="2"/>
        <v>0.95498170182768649</v>
      </c>
      <c r="I62" s="103">
        <f t="shared" si="3"/>
        <v>0.93204512763634473</v>
      </c>
    </row>
    <row r="63" spans="1:9" x14ac:dyDescent="0.2">
      <c r="A63" s="159"/>
      <c r="B63" s="160"/>
      <c r="C63" s="160"/>
      <c r="D63" s="161"/>
      <c r="E63" s="161"/>
      <c r="F63" s="161"/>
      <c r="G63" s="161"/>
      <c r="H63" s="161"/>
      <c r="I63" s="161"/>
    </row>
    <row r="64" spans="1:9" x14ac:dyDescent="0.2">
      <c r="A64" s="162"/>
      <c r="B64" s="163"/>
      <c r="C64" s="164" t="s">
        <v>74</v>
      </c>
      <c r="D64" s="165">
        <v>506797</v>
      </c>
      <c r="E64" s="166"/>
      <c r="F64" s="166"/>
      <c r="G64" s="166"/>
      <c r="H64" s="167"/>
      <c r="I64" s="167"/>
    </row>
    <row r="65" spans="1:9" x14ac:dyDescent="0.2">
      <c r="A65" s="162"/>
      <c r="B65" s="163"/>
      <c r="C65" s="164" t="s">
        <v>75</v>
      </c>
      <c r="D65" s="165">
        <v>431129</v>
      </c>
      <c r="E65" s="167"/>
      <c r="F65" s="167"/>
      <c r="G65" s="167"/>
      <c r="H65" s="167"/>
      <c r="I65" s="167"/>
    </row>
    <row r="66" spans="1:9" x14ac:dyDescent="0.2">
      <c r="A66" s="162"/>
      <c r="B66" s="163"/>
      <c r="C66" s="164" t="s">
        <v>76</v>
      </c>
      <c r="D66" s="168">
        <f>D64-D65</f>
        <v>75668</v>
      </c>
      <c r="E66" s="167"/>
      <c r="F66" s="167"/>
      <c r="G66" s="167"/>
      <c r="H66" s="167"/>
      <c r="I66" s="167"/>
    </row>
    <row r="67" spans="1:9" x14ac:dyDescent="0.2">
      <c r="A67" s="162"/>
      <c r="B67" s="163"/>
      <c r="C67" s="163"/>
      <c r="D67" s="167"/>
      <c r="E67" s="167"/>
      <c r="F67" s="167"/>
      <c r="G67" s="167"/>
      <c r="H67" s="167"/>
      <c r="I67" s="167"/>
    </row>
    <row r="68" spans="1:9" x14ac:dyDescent="0.2">
      <c r="A68" s="162"/>
      <c r="B68" s="163"/>
      <c r="C68" s="163"/>
      <c r="D68" s="167"/>
      <c r="E68" s="167"/>
      <c r="F68" s="167"/>
      <c r="G68" s="167"/>
      <c r="H68" s="167"/>
      <c r="I68" s="167"/>
    </row>
    <row r="69" spans="1:9" ht="14.1" customHeight="1" x14ac:dyDescent="0.2">
      <c r="A69" s="169"/>
      <c r="B69" s="169"/>
      <c r="C69" s="169"/>
      <c r="D69" s="170"/>
      <c r="E69" s="171"/>
      <c r="F69" s="172"/>
      <c r="G69" s="172"/>
    </row>
    <row r="70" spans="1:9" ht="14.1" customHeight="1" x14ac:dyDescent="0.2">
      <c r="A70" s="169"/>
      <c r="B70" s="169"/>
      <c r="C70" s="169"/>
      <c r="D70" s="173"/>
      <c r="E70" s="173"/>
      <c r="F70" s="163"/>
      <c r="G70" s="163"/>
      <c r="H70" s="174"/>
      <c r="I70" s="174"/>
    </row>
    <row r="71" spans="1:9" ht="14.1" customHeight="1" x14ac:dyDescent="0.25">
      <c r="A71" s="71"/>
      <c r="B71" s="71"/>
      <c r="C71" s="169"/>
      <c r="D71" s="175"/>
      <c r="E71" s="175"/>
      <c r="F71" s="71"/>
      <c r="G71" s="71"/>
    </row>
    <row r="72" spans="1:9" ht="14.1" customHeight="1" x14ac:dyDescent="0.2">
      <c r="A72" s="71"/>
      <c r="B72" s="71"/>
      <c r="C72" s="71"/>
      <c r="D72" s="71"/>
      <c r="E72" s="71"/>
      <c r="F72" s="71"/>
      <c r="G72" s="71"/>
    </row>
    <row r="73" spans="1:9" ht="14.1" customHeight="1" x14ac:dyDescent="0.2">
      <c r="A73" s="71"/>
      <c r="B73" s="71"/>
      <c r="C73" s="169"/>
      <c r="D73" s="170"/>
      <c r="E73" s="71"/>
      <c r="F73" s="71"/>
      <c r="G73" s="71"/>
    </row>
    <row r="74" spans="1:9" ht="14.1" customHeight="1" x14ac:dyDescent="0.2">
      <c r="A74" s="71"/>
      <c r="B74" s="71"/>
      <c r="C74" s="169"/>
      <c r="D74" s="173"/>
      <c r="E74" s="71"/>
      <c r="F74" s="71"/>
      <c r="G74" s="71"/>
    </row>
    <row r="75" spans="1:9" ht="14.1" customHeight="1" x14ac:dyDescent="0.25">
      <c r="A75" s="71"/>
      <c r="B75" s="71"/>
      <c r="C75" s="169"/>
      <c r="D75" s="175"/>
      <c r="E75" s="71"/>
      <c r="F75" s="71"/>
      <c r="G75" s="71"/>
    </row>
    <row r="76" spans="1:9" ht="14.1" customHeight="1" x14ac:dyDescent="0.2">
      <c r="A76" s="71"/>
      <c r="B76" s="71"/>
      <c r="C76" s="71"/>
      <c r="D76" s="71"/>
      <c r="E76" s="71"/>
      <c r="F76" s="71"/>
      <c r="G76" s="71"/>
    </row>
    <row r="77" spans="1:9" ht="14.1" customHeight="1" x14ac:dyDescent="0.2">
      <c r="A77" s="71"/>
      <c r="B77" s="71"/>
      <c r="C77" s="169"/>
      <c r="D77" s="170"/>
      <c r="E77" s="71"/>
      <c r="F77" s="71"/>
      <c r="G77" s="71"/>
    </row>
    <row r="78" spans="1:9" ht="14.1" customHeight="1" x14ac:dyDescent="0.2">
      <c r="A78" s="71"/>
      <c r="B78" s="71"/>
      <c r="C78" s="169"/>
      <c r="D78" s="173"/>
      <c r="E78" s="71"/>
      <c r="F78" s="71"/>
      <c r="G78" s="71"/>
    </row>
    <row r="79" spans="1:9" ht="14.1" customHeight="1" x14ac:dyDescent="0.25">
      <c r="A79" s="71"/>
      <c r="B79" s="71"/>
      <c r="C79" s="169"/>
      <c r="D79" s="175"/>
      <c r="E79" s="71"/>
      <c r="F79" s="71"/>
      <c r="G79" s="71"/>
    </row>
    <row r="80" spans="1:9" ht="14.1" customHeight="1" x14ac:dyDescent="0.2">
      <c r="A80" s="71"/>
      <c r="B80" s="71"/>
      <c r="C80" s="71"/>
      <c r="D80" s="71"/>
      <c r="E80" s="71"/>
      <c r="F80" s="71"/>
      <c r="G80" s="71"/>
    </row>
    <row r="81" spans="1:7" ht="14.1" customHeight="1" x14ac:dyDescent="0.2">
      <c r="A81" s="71"/>
      <c r="B81" s="71"/>
      <c r="C81" s="169"/>
      <c r="D81" s="170"/>
      <c r="E81" s="71"/>
      <c r="F81" s="71"/>
      <c r="G81" s="71"/>
    </row>
    <row r="82" spans="1:7" ht="14.1" customHeight="1" x14ac:dyDescent="0.2">
      <c r="A82" s="71"/>
      <c r="B82" s="71"/>
      <c r="C82" s="169"/>
      <c r="D82" s="173"/>
      <c r="E82" s="71"/>
      <c r="F82" s="71"/>
      <c r="G82" s="71"/>
    </row>
    <row r="83" spans="1:7" ht="14.1" customHeight="1" x14ac:dyDescent="0.25">
      <c r="A83" s="71"/>
      <c r="B83" s="71"/>
      <c r="C83" s="169"/>
      <c r="D83" s="175"/>
      <c r="E83" s="71"/>
      <c r="F83" s="71"/>
      <c r="G83" s="71"/>
    </row>
    <row r="84" spans="1:7" ht="14.1" customHeight="1" x14ac:dyDescent="0.2">
      <c r="A84" s="71"/>
      <c r="B84" s="71"/>
      <c r="C84" s="71"/>
      <c r="D84" s="71"/>
      <c r="E84" s="71"/>
      <c r="F84" s="71"/>
      <c r="G84" s="71"/>
    </row>
    <row r="85" spans="1:7" ht="14.1" customHeight="1" x14ac:dyDescent="0.2">
      <c r="A85" s="71"/>
      <c r="B85" s="71"/>
      <c r="C85" s="169"/>
      <c r="D85" s="170"/>
      <c r="E85" s="71"/>
      <c r="F85" s="71"/>
      <c r="G85" s="71"/>
    </row>
    <row r="86" spans="1:7" ht="14.1" customHeight="1" x14ac:dyDescent="0.2">
      <c r="A86" s="71"/>
      <c r="B86" s="71"/>
      <c r="C86" s="169"/>
      <c r="D86" s="173"/>
      <c r="E86" s="71"/>
      <c r="F86" s="71"/>
      <c r="G86" s="71"/>
    </row>
    <row r="87" spans="1:7" ht="14.1" customHeight="1" x14ac:dyDescent="0.25">
      <c r="A87" s="71"/>
      <c r="B87" s="71"/>
      <c r="C87" s="169"/>
      <c r="D87" s="175"/>
      <c r="E87" s="71"/>
      <c r="F87" s="71"/>
      <c r="G87" s="71"/>
    </row>
    <row r="88" spans="1:7" ht="14.1" customHeight="1" x14ac:dyDescent="0.2">
      <c r="A88" s="71"/>
      <c r="B88" s="71"/>
      <c r="C88" s="71"/>
      <c r="D88" s="71"/>
      <c r="E88" s="71"/>
      <c r="F88" s="71"/>
      <c r="G88" s="71"/>
    </row>
    <row r="89" spans="1:7" ht="14.1" customHeight="1" x14ac:dyDescent="0.2">
      <c r="A89" s="71"/>
      <c r="B89" s="71"/>
      <c r="C89" s="169"/>
      <c r="D89" s="170"/>
      <c r="E89" s="71"/>
      <c r="F89" s="71"/>
      <c r="G89" s="71"/>
    </row>
    <row r="90" spans="1:7" ht="14.1" customHeight="1" x14ac:dyDescent="0.2">
      <c r="A90" s="71"/>
      <c r="B90" s="71"/>
      <c r="C90" s="169"/>
      <c r="D90" s="173"/>
      <c r="E90" s="71"/>
      <c r="F90" s="71"/>
      <c r="G90" s="71"/>
    </row>
    <row r="91" spans="1:7" ht="14.1" customHeight="1" x14ac:dyDescent="0.25">
      <c r="A91" s="71"/>
      <c r="B91" s="71"/>
      <c r="C91" s="169"/>
      <c r="D91" s="175"/>
      <c r="E91" s="71"/>
      <c r="F91" s="71"/>
      <c r="G91" s="71"/>
    </row>
    <row r="92" spans="1:7" ht="14.1" customHeight="1" x14ac:dyDescent="0.2">
      <c r="A92" s="71"/>
      <c r="B92" s="71"/>
      <c r="C92" s="71"/>
      <c r="D92" s="71"/>
      <c r="E92" s="71"/>
      <c r="F92" s="71"/>
      <c r="G92" s="71"/>
    </row>
    <row r="93" spans="1:7" ht="14.1" customHeight="1" x14ac:dyDescent="0.2">
      <c r="A93" s="71"/>
      <c r="B93" s="71"/>
      <c r="C93" s="71"/>
      <c r="D93" s="71"/>
      <c r="E93" s="71"/>
      <c r="F93" s="71"/>
      <c r="G93" s="71"/>
    </row>
    <row r="94" spans="1:7" ht="14.1" customHeight="1" x14ac:dyDescent="0.2">
      <c r="A94" s="71"/>
      <c r="B94" s="71"/>
      <c r="C94" s="71"/>
      <c r="D94" s="71"/>
      <c r="E94" s="71"/>
      <c r="F94" s="71"/>
      <c r="G94" s="71"/>
    </row>
    <row r="95" spans="1:7" x14ac:dyDescent="0.2">
      <c r="A95" s="71"/>
      <c r="B95" s="71"/>
      <c r="C95" s="71"/>
      <c r="D95" s="71"/>
      <c r="E95" s="71"/>
      <c r="F95" s="71"/>
      <c r="G95" s="71"/>
    </row>
    <row r="96" spans="1:7" x14ac:dyDescent="0.2">
      <c r="A96" s="71"/>
      <c r="B96" s="71"/>
      <c r="C96" s="71"/>
      <c r="D96" s="71"/>
      <c r="E96" s="71"/>
      <c r="F96" s="71"/>
      <c r="G96" s="71"/>
    </row>
  </sheetData>
  <mergeCells count="4">
    <mergeCell ref="A2:D2"/>
    <mergeCell ref="E2:I2"/>
    <mergeCell ref="B45:C45"/>
    <mergeCell ref="A59:C59"/>
  </mergeCells>
  <pageMargins left="0.98425196850393704" right="0.23622047244094491" top="0.62992125984251968" bottom="0.47244094488188981" header="0.39370078740157483" footer="0.27559055118110237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Výdaje tab. č.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2021-06-28T08:46:21Z</dcterms:created>
  <dcterms:modified xsi:type="dcterms:W3CDTF">2021-06-28T08:46:31Z</dcterms:modified>
</cp:coreProperties>
</file>