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Příjmy tab. č. 1 " sheetId="1" r:id="rId1"/>
  </sheets>
  <externalReferences>
    <externalReference r:id="rId2"/>
    <externalReference r:id="rId3"/>
  </externalReferences>
  <definedNames>
    <definedName name="dates">[1]číselník!$B$42:$C$54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J54" i="1" l="1"/>
  <c r="I54" i="1"/>
  <c r="J53" i="1"/>
  <c r="I53" i="1"/>
  <c r="J51" i="1"/>
  <c r="I51" i="1"/>
  <c r="J48" i="1"/>
  <c r="I48" i="1"/>
  <c r="H47" i="1"/>
  <c r="H49" i="1" s="1"/>
  <c r="G47" i="1"/>
  <c r="G49" i="1" s="1"/>
  <c r="F47" i="1"/>
  <c r="F49" i="1" s="1"/>
  <c r="J49" i="1" s="1"/>
  <c r="E47" i="1"/>
  <c r="I47" i="1" s="1"/>
  <c r="J46" i="1"/>
  <c r="I46" i="1"/>
  <c r="J45" i="1"/>
  <c r="I45" i="1"/>
  <c r="H43" i="1"/>
  <c r="G43" i="1"/>
  <c r="F43" i="1"/>
  <c r="J43" i="1" s="1"/>
  <c r="E43" i="1"/>
  <c r="I43" i="1" s="1"/>
  <c r="J42" i="1"/>
  <c r="I42" i="1"/>
  <c r="J41" i="1"/>
  <c r="I41" i="1"/>
  <c r="H40" i="1"/>
  <c r="G40" i="1"/>
  <c r="F40" i="1"/>
  <c r="J40" i="1" s="1"/>
  <c r="E40" i="1"/>
  <c r="I40" i="1" s="1"/>
  <c r="J39" i="1"/>
  <c r="I39" i="1"/>
  <c r="J38" i="1"/>
  <c r="I38" i="1"/>
  <c r="J37" i="1"/>
  <c r="I37" i="1"/>
  <c r="H36" i="1"/>
  <c r="G36" i="1"/>
  <c r="F36" i="1"/>
  <c r="J36" i="1" s="1"/>
  <c r="E36" i="1"/>
  <c r="I36" i="1" s="1"/>
  <c r="J35" i="1"/>
  <c r="I35" i="1"/>
  <c r="J34" i="1"/>
  <c r="I34" i="1"/>
  <c r="J33" i="1"/>
  <c r="I33" i="1"/>
  <c r="H32" i="1"/>
  <c r="G32" i="1"/>
  <c r="F32" i="1"/>
  <c r="F44" i="1" s="1"/>
  <c r="J44" i="1" s="1"/>
  <c r="E32" i="1"/>
  <c r="I32" i="1" s="1"/>
  <c r="J31" i="1"/>
  <c r="I31" i="1"/>
  <c r="J30" i="1"/>
  <c r="I30" i="1"/>
  <c r="H29" i="1"/>
  <c r="G29" i="1"/>
  <c r="F29" i="1"/>
  <c r="J29" i="1" s="1"/>
  <c r="E29" i="1"/>
  <c r="I29" i="1" s="1"/>
  <c r="J28" i="1"/>
  <c r="I28" i="1"/>
  <c r="H27" i="1"/>
  <c r="G27" i="1"/>
  <c r="F27" i="1"/>
  <c r="J27" i="1" s="1"/>
  <c r="E27" i="1"/>
  <c r="I27" i="1" s="1"/>
  <c r="J26" i="1"/>
  <c r="I26" i="1"/>
  <c r="H25" i="1"/>
  <c r="H44" i="1" s="1"/>
  <c r="G25" i="1"/>
  <c r="G44" i="1" s="1"/>
  <c r="F25" i="1"/>
  <c r="J25" i="1" s="1"/>
  <c r="E25" i="1"/>
  <c r="I25" i="1" s="1"/>
  <c r="J24" i="1"/>
  <c r="I24" i="1"/>
  <c r="J23" i="1"/>
  <c r="I23" i="1"/>
  <c r="J22" i="1"/>
  <c r="I22" i="1"/>
  <c r="H21" i="1"/>
  <c r="H50" i="1" s="1"/>
  <c r="H52" i="1" s="1"/>
  <c r="H55" i="1" s="1"/>
  <c r="H20" i="1"/>
  <c r="G20" i="1"/>
  <c r="F20" i="1"/>
  <c r="J20" i="1" s="1"/>
  <c r="E20" i="1"/>
  <c r="I20" i="1" s="1"/>
  <c r="J19" i="1"/>
  <c r="I19" i="1"/>
  <c r="H18" i="1"/>
  <c r="G18" i="1"/>
  <c r="F18" i="1"/>
  <c r="J18" i="1" s="1"/>
  <c r="E18" i="1"/>
  <c r="I18" i="1" s="1"/>
  <c r="J17" i="1"/>
  <c r="I17" i="1"/>
  <c r="H16" i="1"/>
  <c r="G16" i="1"/>
  <c r="F16" i="1"/>
  <c r="J16" i="1" s="1"/>
  <c r="E16" i="1"/>
  <c r="I16" i="1" s="1"/>
  <c r="J15" i="1"/>
  <c r="I15" i="1"/>
  <c r="H14" i="1"/>
  <c r="G14" i="1"/>
  <c r="G21" i="1" s="1"/>
  <c r="G50" i="1" s="1"/>
  <c r="G52" i="1" s="1"/>
  <c r="G55" i="1" s="1"/>
  <c r="F14" i="1"/>
  <c r="F21" i="1" s="1"/>
  <c r="E14" i="1"/>
  <c r="E21" i="1" s="1"/>
  <c r="J13" i="1"/>
  <c r="I13" i="1"/>
  <c r="J12" i="1"/>
  <c r="I12" i="1"/>
  <c r="J11" i="1"/>
  <c r="I11" i="1"/>
  <c r="J10" i="1"/>
  <c r="I10" i="1"/>
  <c r="J9" i="1"/>
  <c r="I9" i="1"/>
  <c r="J21" i="1" l="1"/>
  <c r="F50" i="1"/>
  <c r="I21" i="1"/>
  <c r="E50" i="1"/>
  <c r="I14" i="1"/>
  <c r="E44" i="1"/>
  <c r="I44" i="1" s="1"/>
  <c r="J14" i="1"/>
  <c r="J32" i="1"/>
  <c r="E49" i="1"/>
  <c r="I49" i="1" s="1"/>
  <c r="J47" i="1"/>
  <c r="E52" i="1" l="1"/>
  <c r="I50" i="1"/>
  <c r="F52" i="1"/>
  <c r="J50" i="1"/>
  <c r="F55" i="1" l="1"/>
  <c r="J55" i="1" s="1"/>
  <c r="J52" i="1"/>
  <c r="E55" i="1"/>
  <c r="I55" i="1" s="1"/>
  <c r="I52" i="1"/>
</calcChain>
</file>

<file path=xl/sharedStrings.xml><?xml version="1.0" encoding="utf-8"?>
<sst xmlns="http://schemas.openxmlformats.org/spreadsheetml/2006/main" count="80" uniqueCount="61">
  <si>
    <t xml:space="preserve">Souhrný výkaz plnění rozpočtu příjmů a financování MOb MOaP (v tis. Kč)   </t>
  </si>
  <si>
    <t>Plnění rozpočtu příjmů a financování k 31.12. 2020</t>
  </si>
  <si>
    <t>tabulka č. 1</t>
  </si>
  <si>
    <t>Schválený</t>
  </si>
  <si>
    <t>Upravený</t>
  </si>
  <si>
    <t>Plnění</t>
  </si>
  <si>
    <t>Plnění SR</t>
  </si>
  <si>
    <t>Plnění UR</t>
  </si>
  <si>
    <t>PŘÍJMY A FINANCOVÁNÍ</t>
  </si>
  <si>
    <t>rozpočet</t>
  </si>
  <si>
    <t>rozpočtu</t>
  </si>
  <si>
    <t>v %</t>
  </si>
  <si>
    <t>roku 2020</t>
  </si>
  <si>
    <t>k 31.12.2020</t>
  </si>
  <si>
    <t>k 31.12.2019</t>
  </si>
  <si>
    <t>Daň z nemovitých věcí</t>
  </si>
  <si>
    <t>Daň z hazardních her</t>
  </si>
  <si>
    <t>Poplatek ze psů</t>
  </si>
  <si>
    <t>Poplatek za užívání veřejného prostranství</t>
  </si>
  <si>
    <t>Správní poplatky</t>
  </si>
  <si>
    <t>OFR</t>
  </si>
  <si>
    <t>Odbor financí a rozpočtu</t>
  </si>
  <si>
    <t>Příjmy úhrad za dobyvání nerostů a poplatků za geologické práce</t>
  </si>
  <si>
    <t>OIMH</t>
  </si>
  <si>
    <t>Odbor investic a místního hospodářství</t>
  </si>
  <si>
    <t>OVV</t>
  </si>
  <si>
    <t xml:space="preserve">Odbor vnitřních věcí </t>
  </si>
  <si>
    <t>OSŘP</t>
  </si>
  <si>
    <t>Odbor stavebního řádu a přestupků</t>
  </si>
  <si>
    <t xml:space="preserve"> 1.  Příjmy daňové celkem</t>
  </si>
  <si>
    <t>Úsek školství a volnočasových aktivit</t>
  </si>
  <si>
    <t>Neinvestiční příspěvky základním a mateřským školám</t>
  </si>
  <si>
    <t>Neinvestiční transfery</t>
  </si>
  <si>
    <t>OŠR</t>
  </si>
  <si>
    <t>Odbor strategického rozvoje, školství a volnočasových aktivit</t>
  </si>
  <si>
    <t>Úsek péče o občany</t>
  </si>
  <si>
    <t>OSV</t>
  </si>
  <si>
    <t xml:space="preserve">Odbor sociálních věcí </t>
  </si>
  <si>
    <t>Úsek výpočetní techniky</t>
  </si>
  <si>
    <t>Výpočetní technika</t>
  </si>
  <si>
    <t>Úsek hospodářské správy</t>
  </si>
  <si>
    <t>Úsek IZS, PO, BOZP</t>
  </si>
  <si>
    <t>Úsek osobních výdajů</t>
  </si>
  <si>
    <t>Úsek místního hospodářství</t>
  </si>
  <si>
    <t>Úsek investic a oprav</t>
  </si>
  <si>
    <t>Úsek privatizace domovního a bytového fondu</t>
  </si>
  <si>
    <t>Úsek správy domovního a bytového fondu</t>
  </si>
  <si>
    <t xml:space="preserve">Úsek majetku </t>
  </si>
  <si>
    <t>OM</t>
  </si>
  <si>
    <t>Odbor majetkový</t>
  </si>
  <si>
    <t>Úsek financí a rozpočtu</t>
  </si>
  <si>
    <t xml:space="preserve"> 2.  Příjmy nedaňové celkem</t>
  </si>
  <si>
    <t>Kapitálové příjmy -  prodej domovního fondu</t>
  </si>
  <si>
    <t>Kapitálové příjmy - prodej pozemků</t>
  </si>
  <si>
    <t xml:space="preserve"> 3.  Kapitálové příjmy celkem</t>
  </si>
  <si>
    <t xml:space="preserve">V L A S T N Í   P Ř  Í J M Y </t>
  </si>
  <si>
    <r>
      <t xml:space="preserve"> 4.  Přijaté transfery                       </t>
    </r>
    <r>
      <rPr>
        <b/>
        <sz val="10"/>
        <color indexed="61"/>
        <rFont val="Arial"/>
        <family val="2"/>
        <charset val="238"/>
      </rPr>
      <t xml:space="preserve">                              </t>
    </r>
  </si>
  <si>
    <t>P Ř Í J M Y   C E L K E M</t>
  </si>
  <si>
    <r>
      <t xml:space="preserve"> 5.  Financování z vlastních zdrojů - třída 8   </t>
    </r>
    <r>
      <rPr>
        <b/>
        <sz val="10"/>
        <color indexed="61"/>
        <rFont val="Arial"/>
        <family val="2"/>
        <charset val="238"/>
      </rPr>
      <t xml:space="preserve">          </t>
    </r>
  </si>
  <si>
    <t xml:space="preserve"> 6. Splátka úvěru - třída 8</t>
  </si>
  <si>
    <t>C E L K O V É    Z D R O J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</si>
</sst>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9" x14ac:knownFonts="1">
    <font>
      <sz val="10"/>
      <name val="Arial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 CE"/>
      <charset val="238"/>
    </font>
    <font>
      <i/>
      <sz val="10"/>
      <name val="Arial"/>
      <family val="2"/>
    </font>
    <font>
      <i/>
      <sz val="10"/>
      <name val="Arial CE"/>
      <family val="2"/>
      <charset val="238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0"/>
      <color indexed="61"/>
      <name val="Arial"/>
      <family val="2"/>
      <charset val="238"/>
    </font>
    <font>
      <b/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8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NumberFormat="1" applyFont="1" applyFill="1" applyBorder="1" applyAlignment="1" applyProtection="1"/>
    <xf numFmtId="3" fontId="3" fillId="0" borderId="1" xfId="0" applyNumberFormat="1" applyFont="1" applyFill="1" applyBorder="1" applyAlignment="1" applyProtection="1"/>
    <xf numFmtId="0" fontId="0" fillId="0" borderId="1" xfId="0" applyBorder="1" applyAlignment="1"/>
    <xf numFmtId="3" fontId="4" fillId="0" borderId="1" xfId="0" applyNumberFormat="1" applyFont="1" applyFill="1" applyBorder="1" applyAlignment="1" applyProtection="1">
      <alignment horizontal="right"/>
    </xf>
    <xf numFmtId="0" fontId="5" fillId="0" borderId="1" xfId="0" applyFont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3" fontId="0" fillId="2" borderId="3" xfId="0" applyNumberFormat="1" applyFont="1" applyFill="1" applyBorder="1" applyAlignment="1" applyProtection="1">
      <alignment horizontal="center"/>
    </xf>
    <xf numFmtId="3" fontId="6" fillId="2" borderId="4" xfId="0" applyNumberFormat="1" applyFont="1" applyFill="1" applyBorder="1" applyAlignment="1" applyProtection="1">
      <alignment horizontal="center"/>
    </xf>
    <xf numFmtId="3" fontId="6" fillId="2" borderId="3" xfId="0" applyNumberFormat="1" applyFont="1" applyFill="1" applyBorder="1" applyAlignment="1" applyProtection="1">
      <alignment horizontal="center"/>
    </xf>
    <xf numFmtId="3" fontId="6" fillId="2" borderId="5" xfId="0" applyNumberFormat="1" applyFont="1" applyFill="1" applyBorder="1" applyAlignment="1" applyProtection="1">
      <alignment horizontal="center"/>
    </xf>
    <xf numFmtId="0" fontId="0" fillId="2" borderId="6" xfId="0" applyFill="1" applyBorder="1"/>
    <xf numFmtId="0" fontId="7" fillId="2" borderId="0" xfId="0" applyFont="1" applyFill="1" applyBorder="1"/>
    <xf numFmtId="3" fontId="0" fillId="2" borderId="0" xfId="0" applyNumberFormat="1" applyFont="1" applyFill="1" applyBorder="1" applyAlignment="1" applyProtection="1">
      <alignment horizontal="left"/>
    </xf>
    <xf numFmtId="3" fontId="6" fillId="2" borderId="7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>
      <alignment horizontal="center"/>
    </xf>
    <xf numFmtId="3" fontId="6" fillId="2" borderId="8" xfId="0" applyNumberFormat="1" applyFont="1" applyFill="1" applyBorder="1" applyAlignment="1" applyProtection="1">
      <alignment horizontal="center"/>
    </xf>
    <xf numFmtId="0" fontId="0" fillId="2" borderId="9" xfId="0" applyFill="1" applyBorder="1"/>
    <xf numFmtId="0" fontId="0" fillId="2" borderId="1" xfId="0" applyFill="1" applyBorder="1"/>
    <xf numFmtId="3" fontId="0" fillId="2" borderId="1" xfId="0" applyNumberFormat="1" applyFont="1" applyFill="1" applyBorder="1" applyAlignment="1" applyProtection="1">
      <alignment horizontal="center"/>
    </xf>
    <xf numFmtId="3" fontId="6" fillId="2" borderId="10" xfId="0" applyNumberFormat="1" applyFont="1" applyFill="1" applyBorder="1" applyAlignment="1" applyProtection="1">
      <alignment horizontal="center"/>
    </xf>
    <xf numFmtId="3" fontId="6" fillId="2" borderId="1" xfId="0" applyNumberFormat="1" applyFont="1" applyFill="1" applyBorder="1" applyAlignment="1" applyProtection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0" fontId="0" fillId="0" borderId="0" xfId="0" applyBorder="1"/>
    <xf numFmtId="0" fontId="8" fillId="0" borderId="0" xfId="1" applyFont="1" applyBorder="1"/>
    <xf numFmtId="0" fontId="0" fillId="0" borderId="12" xfId="0" applyBorder="1"/>
    <xf numFmtId="0" fontId="9" fillId="2" borderId="13" xfId="0" applyFont="1" applyFill="1" applyBorder="1"/>
    <xf numFmtId="0" fontId="0" fillId="2" borderId="14" xfId="0" applyFill="1" applyBorder="1"/>
    <xf numFmtId="0" fontId="6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0" fillId="0" borderId="17" xfId="1" applyFont="1" applyBorder="1"/>
    <xf numFmtId="0" fontId="8" fillId="0" borderId="18" xfId="1" applyFont="1" applyBorder="1"/>
    <xf numFmtId="0" fontId="8" fillId="0" borderId="19" xfId="1" applyBorder="1"/>
    <xf numFmtId="3" fontId="8" fillId="0" borderId="7" xfId="1" applyNumberFormat="1" applyFont="1" applyBorder="1"/>
    <xf numFmtId="3" fontId="8" fillId="0" borderId="20" xfId="1" applyNumberFormat="1" applyFont="1" applyFill="1" applyBorder="1"/>
    <xf numFmtId="3" fontId="8" fillId="0" borderId="19" xfId="1" applyNumberFormat="1" applyFont="1" applyFill="1" applyBorder="1"/>
    <xf numFmtId="165" fontId="0" fillId="0" borderId="20" xfId="0" applyNumberFormat="1" applyFont="1" applyFill="1" applyBorder="1"/>
    <xf numFmtId="165" fontId="0" fillId="0" borderId="21" xfId="0" applyNumberFormat="1" applyFont="1" applyFill="1" applyBorder="1"/>
    <xf numFmtId="0" fontId="10" fillId="0" borderId="6" xfId="1" applyFont="1" applyBorder="1"/>
    <xf numFmtId="0" fontId="8" fillId="0" borderId="22" xfId="1" applyBorder="1"/>
    <xf numFmtId="3" fontId="8" fillId="0" borderId="7" xfId="1" applyNumberFormat="1" applyFont="1" applyFill="1" applyBorder="1"/>
    <xf numFmtId="165" fontId="0" fillId="0" borderId="7" xfId="0" applyNumberFormat="1" applyFont="1" applyFill="1" applyBorder="1"/>
    <xf numFmtId="165" fontId="0" fillId="0" borderId="23" xfId="0" applyNumberFormat="1" applyFont="1" applyFill="1" applyBorder="1"/>
    <xf numFmtId="0" fontId="8" fillId="0" borderId="0" xfId="1" applyBorder="1"/>
    <xf numFmtId="3" fontId="8" fillId="0" borderId="22" xfId="1" applyNumberFormat="1" applyFont="1" applyFill="1" applyBorder="1"/>
    <xf numFmtId="0" fontId="0" fillId="0" borderId="0" xfId="0" applyFill="1"/>
    <xf numFmtId="0" fontId="6" fillId="3" borderId="24" xfId="0" applyNumberFormat="1" applyFont="1" applyFill="1" applyBorder="1" applyAlignment="1" applyProtection="1">
      <alignment vertical="center"/>
    </xf>
    <xf numFmtId="0" fontId="6" fillId="3" borderId="25" xfId="0" applyNumberFormat="1" applyFont="1" applyFill="1" applyBorder="1" applyAlignment="1" applyProtection="1">
      <alignment vertical="center"/>
    </xf>
    <xf numFmtId="3" fontId="6" fillId="3" borderId="26" xfId="0" applyNumberFormat="1" applyFont="1" applyFill="1" applyBorder="1" applyAlignment="1" applyProtection="1">
      <alignment vertical="center"/>
    </xf>
    <xf numFmtId="165" fontId="6" fillId="3" borderId="26" xfId="0" applyNumberFormat="1" applyFont="1" applyFill="1" applyBorder="1"/>
    <xf numFmtId="165" fontId="6" fillId="3" borderId="27" xfId="0" applyNumberFormat="1" applyFont="1" applyFill="1" applyBorder="1"/>
    <xf numFmtId="0" fontId="6" fillId="4" borderId="6" xfId="0" applyNumberFormat="1" applyFont="1" applyFill="1" applyBorder="1" applyAlignment="1" applyProtection="1">
      <alignment vertical="center"/>
    </xf>
    <xf numFmtId="0" fontId="6" fillId="4" borderId="0" xfId="0" applyNumberFormat="1" applyFont="1" applyFill="1" applyBorder="1" applyAlignment="1" applyProtection="1">
      <alignment vertical="center"/>
    </xf>
    <xf numFmtId="0" fontId="5" fillId="4" borderId="0" xfId="0" applyNumberFormat="1" applyFont="1" applyFill="1" applyBorder="1" applyAlignment="1" applyProtection="1">
      <alignment vertical="center"/>
    </xf>
    <xf numFmtId="3" fontId="5" fillId="4" borderId="7" xfId="0" applyNumberFormat="1" applyFont="1" applyFill="1" applyBorder="1" applyAlignment="1" applyProtection="1">
      <alignment vertical="center"/>
    </xf>
    <xf numFmtId="0" fontId="11" fillId="3" borderId="24" xfId="0" applyNumberFormat="1" applyFont="1" applyFill="1" applyBorder="1" applyAlignment="1" applyProtection="1">
      <alignment vertical="center"/>
    </xf>
    <xf numFmtId="0" fontId="11" fillId="3" borderId="25" xfId="0" applyNumberFormat="1" applyFont="1" applyFill="1" applyBorder="1" applyAlignment="1" applyProtection="1">
      <alignment vertical="center"/>
    </xf>
    <xf numFmtId="3" fontId="6" fillId="3" borderId="7" xfId="0" applyNumberFormat="1" applyFont="1" applyFill="1" applyBorder="1" applyAlignment="1" applyProtection="1">
      <alignment vertical="center"/>
    </xf>
    <xf numFmtId="4" fontId="6" fillId="0" borderId="0" xfId="0" applyNumberFormat="1" applyFont="1"/>
    <xf numFmtId="0" fontId="11" fillId="0" borderId="0" xfId="0" applyFont="1"/>
    <xf numFmtId="0" fontId="11" fillId="3" borderId="28" xfId="0" applyNumberFormat="1" applyFont="1" applyFill="1" applyBorder="1" applyAlignment="1" applyProtection="1">
      <alignment vertical="center"/>
    </xf>
    <xf numFmtId="3" fontId="11" fillId="3" borderId="26" xfId="0" applyNumberFormat="1" applyFont="1" applyFill="1" applyBorder="1" applyAlignment="1" applyProtection="1">
      <alignment vertical="center"/>
    </xf>
    <xf numFmtId="3" fontId="11" fillId="3" borderId="28" xfId="0" applyNumberFormat="1" applyFont="1" applyFill="1" applyBorder="1" applyAlignment="1" applyProtection="1">
      <alignment vertical="center"/>
    </xf>
    <xf numFmtId="165" fontId="0" fillId="3" borderId="26" xfId="0" applyNumberFormat="1" applyFont="1" applyFill="1" applyBorder="1"/>
    <xf numFmtId="165" fontId="0" fillId="3" borderId="27" xfId="0" applyNumberFormat="1" applyFont="1" applyFill="1" applyBorder="1"/>
    <xf numFmtId="0" fontId="8" fillId="0" borderId="18" xfId="1" applyBorder="1"/>
    <xf numFmtId="0" fontId="11" fillId="3" borderId="9" xfId="0" applyNumberFormat="1" applyFont="1" applyFill="1" applyBorder="1" applyAlignment="1" applyProtection="1">
      <alignment vertical="center"/>
    </xf>
    <xf numFmtId="0" fontId="11" fillId="3" borderId="1" xfId="0" applyNumberFormat="1" applyFont="1" applyFill="1" applyBorder="1" applyAlignment="1" applyProtection="1">
      <alignment vertical="center"/>
    </xf>
    <xf numFmtId="0" fontId="11" fillId="3" borderId="29" xfId="0" applyNumberFormat="1" applyFont="1" applyFill="1" applyBorder="1" applyAlignment="1" applyProtection="1">
      <alignment vertical="center"/>
    </xf>
    <xf numFmtId="3" fontId="11" fillId="3" borderId="10" xfId="0" applyNumberFormat="1" applyFont="1" applyFill="1" applyBorder="1" applyAlignment="1" applyProtection="1">
      <alignment vertical="center"/>
    </xf>
    <xf numFmtId="3" fontId="11" fillId="3" borderId="7" xfId="0" applyNumberFormat="1" applyFont="1" applyFill="1" applyBorder="1" applyAlignment="1" applyProtection="1">
      <alignment vertical="center"/>
    </xf>
    <xf numFmtId="3" fontId="11" fillId="3" borderId="22" xfId="0" applyNumberFormat="1" applyFont="1" applyFill="1" applyBorder="1" applyAlignment="1" applyProtection="1">
      <alignment vertical="center"/>
    </xf>
    <xf numFmtId="165" fontId="0" fillId="3" borderId="7" xfId="0" applyNumberFormat="1" applyFont="1" applyFill="1" applyBorder="1"/>
    <xf numFmtId="165" fontId="0" fillId="3" borderId="23" xfId="0" applyNumberFormat="1" applyFont="1" applyFill="1" applyBorder="1"/>
    <xf numFmtId="0" fontId="6" fillId="0" borderId="0" xfId="0" applyFont="1"/>
    <xf numFmtId="0" fontId="12" fillId="2" borderId="30" xfId="0" applyFont="1" applyFill="1" applyBorder="1"/>
    <xf numFmtId="3" fontId="11" fillId="2" borderId="12" xfId="0" applyNumberFormat="1" applyFont="1" applyFill="1" applyBorder="1" applyAlignment="1" applyProtection="1">
      <alignment vertical="center"/>
    </xf>
    <xf numFmtId="0" fontId="13" fillId="2" borderId="12" xfId="0" applyFont="1" applyFill="1" applyBorder="1"/>
    <xf numFmtId="3" fontId="11" fillId="2" borderId="31" xfId="0" applyNumberFormat="1" applyFont="1" applyFill="1" applyBorder="1" applyAlignment="1" applyProtection="1">
      <alignment vertical="center"/>
    </xf>
    <xf numFmtId="3" fontId="11" fillId="2" borderId="32" xfId="0" applyNumberFormat="1" applyFont="1" applyFill="1" applyBorder="1" applyAlignment="1" applyProtection="1">
      <alignment vertical="center"/>
    </xf>
    <xf numFmtId="165" fontId="6" fillId="2" borderId="31" xfId="0" applyNumberFormat="1" applyFont="1" applyFill="1" applyBorder="1"/>
    <xf numFmtId="165" fontId="6" fillId="2" borderId="33" xfId="0" applyNumberFormat="1" applyFont="1" applyFill="1" applyBorder="1"/>
    <xf numFmtId="0" fontId="14" fillId="0" borderId="0" xfId="0" applyFont="1"/>
    <xf numFmtId="165" fontId="0" fillId="0" borderId="4" xfId="0" applyNumberFormat="1" applyFont="1" applyFill="1" applyBorder="1"/>
    <xf numFmtId="3" fontId="6" fillId="3" borderId="26" xfId="0" applyNumberFormat="1" applyFont="1" applyFill="1" applyBorder="1" applyAlignment="1" applyProtection="1"/>
    <xf numFmtId="0" fontId="6" fillId="0" borderId="17" xfId="0" applyFont="1" applyBorder="1"/>
    <xf numFmtId="0" fontId="6" fillId="0" borderId="18" xfId="0" applyFont="1" applyBorder="1"/>
    <xf numFmtId="3" fontId="0" fillId="0" borderId="19" xfId="0" applyNumberFormat="1" applyFill="1" applyBorder="1" applyAlignment="1" applyProtection="1"/>
    <xf numFmtId="3" fontId="5" fillId="0" borderId="20" xfId="0" applyNumberFormat="1" applyFont="1" applyFill="1" applyBorder="1" applyAlignment="1" applyProtection="1"/>
    <xf numFmtId="3" fontId="5" fillId="0" borderId="19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3" fontId="15" fillId="0" borderId="7" xfId="0" applyNumberFormat="1" applyFont="1" applyFill="1" applyBorder="1" applyAlignment="1" applyProtection="1">
      <alignment vertical="center"/>
    </xf>
    <xf numFmtId="3" fontId="15" fillId="0" borderId="22" xfId="0" applyNumberFormat="1" applyFont="1" applyFill="1" applyBorder="1" applyAlignment="1" applyProtection="1">
      <alignment vertical="center"/>
    </xf>
    <xf numFmtId="4" fontId="6" fillId="0" borderId="0" xfId="0" applyNumberFormat="1" applyFont="1" applyFill="1"/>
    <xf numFmtId="0" fontId="11" fillId="3" borderId="6" xfId="0" applyNumberFormat="1" applyFont="1" applyFill="1" applyBorder="1" applyAlignment="1" applyProtection="1">
      <alignment vertical="center"/>
    </xf>
    <xf numFmtId="0" fontId="11" fillId="3" borderId="0" xfId="0" applyNumberFormat="1" applyFont="1" applyFill="1" applyBorder="1" applyAlignment="1" applyProtection="1">
      <alignment vertical="center"/>
    </xf>
    <xf numFmtId="0" fontId="0" fillId="0" borderId="17" xfId="0" applyBorder="1"/>
    <xf numFmtId="0" fontId="0" fillId="0" borderId="18" xfId="0" applyBorder="1"/>
    <xf numFmtId="0" fontId="6" fillId="0" borderId="6" xfId="0" applyFont="1" applyBorder="1"/>
    <xf numFmtId="0" fontId="6" fillId="0" borderId="0" xfId="0" applyFont="1" applyBorder="1"/>
    <xf numFmtId="3" fontId="0" fillId="0" borderId="22" xfId="0" applyNumberFormat="1" applyFill="1" applyBorder="1" applyAlignment="1" applyProtection="1"/>
    <xf numFmtId="3" fontId="5" fillId="0" borderId="7" xfId="0" applyNumberFormat="1" applyFont="1" applyFill="1" applyBorder="1" applyAlignment="1" applyProtection="1"/>
    <xf numFmtId="3" fontId="5" fillId="0" borderId="22" xfId="0" applyNumberFormat="1" applyFont="1" applyFill="1" applyBorder="1" applyAlignment="1" applyProtection="1"/>
    <xf numFmtId="0" fontId="6" fillId="0" borderId="34" xfId="0" applyFont="1" applyBorder="1"/>
    <xf numFmtId="3" fontId="0" fillId="0" borderId="0" xfId="0" applyNumberFormat="1" applyFill="1" applyBorder="1" applyAlignment="1" applyProtection="1"/>
    <xf numFmtId="3" fontId="11" fillId="3" borderId="20" xfId="0" applyNumberFormat="1" applyFont="1" applyFill="1" applyBorder="1" applyAlignment="1" applyProtection="1">
      <alignment vertical="center"/>
    </xf>
    <xf numFmtId="165" fontId="6" fillId="3" borderId="35" xfId="0" applyNumberFormat="1" applyFont="1" applyFill="1" applyBorder="1"/>
    <xf numFmtId="165" fontId="6" fillId="3" borderId="36" xfId="0" applyNumberFormat="1" applyFont="1" applyFill="1" applyBorder="1"/>
    <xf numFmtId="0" fontId="15" fillId="0" borderId="17" xfId="0" applyNumberFormat="1" applyFont="1" applyFill="1" applyBorder="1" applyAlignment="1" applyProtection="1">
      <alignment vertical="center"/>
    </xf>
    <xf numFmtId="0" fontId="15" fillId="0" borderId="18" xfId="0" applyNumberFormat="1" applyFont="1" applyFill="1" applyBorder="1" applyAlignment="1" applyProtection="1">
      <alignment vertical="center"/>
    </xf>
    <xf numFmtId="0" fontId="15" fillId="0" borderId="19" xfId="0" applyNumberFormat="1" applyFont="1" applyFill="1" applyBorder="1" applyAlignment="1" applyProtection="1">
      <alignment vertical="center"/>
    </xf>
    <xf numFmtId="3" fontId="15" fillId="0" borderId="20" xfId="0" applyNumberFormat="1" applyFont="1" applyFill="1" applyBorder="1" applyAlignment="1" applyProtection="1">
      <alignment vertical="center"/>
    </xf>
    <xf numFmtId="3" fontId="15" fillId="0" borderId="19" xfId="0" applyNumberFormat="1" applyFont="1" applyFill="1" applyBorder="1" applyAlignment="1" applyProtection="1">
      <alignment vertical="center"/>
    </xf>
    <xf numFmtId="165" fontId="6" fillId="3" borderId="7" xfId="0" applyNumberFormat="1" applyFont="1" applyFill="1" applyBorder="1"/>
    <xf numFmtId="165" fontId="6" fillId="3" borderId="23" xfId="0" applyNumberFormat="1" applyFont="1" applyFill="1" applyBorder="1"/>
    <xf numFmtId="0" fontId="0" fillId="2" borderId="30" xfId="0" applyFill="1" applyBorder="1"/>
    <xf numFmtId="3" fontId="6" fillId="2" borderId="12" xfId="0" applyNumberFormat="1" applyFont="1" applyFill="1" applyBorder="1" applyAlignment="1" applyProtection="1">
      <alignment vertical="center"/>
    </xf>
    <xf numFmtId="0" fontId="6" fillId="2" borderId="12" xfId="0" applyFont="1" applyFill="1" applyBorder="1"/>
    <xf numFmtId="3" fontId="6" fillId="2" borderId="31" xfId="0" applyNumberFormat="1" applyFont="1" applyFill="1" applyBorder="1" applyAlignment="1" applyProtection="1">
      <alignment vertical="center"/>
    </xf>
    <xf numFmtId="0" fontId="5" fillId="0" borderId="0" xfId="0" applyFont="1"/>
    <xf numFmtId="0" fontId="8" fillId="0" borderId="2" xfId="1" applyFont="1" applyBorder="1"/>
    <xf numFmtId="0" fontId="6" fillId="0" borderId="3" xfId="0" applyFont="1" applyBorder="1"/>
    <xf numFmtId="0" fontId="16" fillId="0" borderId="3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/>
    <xf numFmtId="3" fontId="5" fillId="0" borderId="37" xfId="0" applyNumberFormat="1" applyFont="1" applyFill="1" applyBorder="1" applyAlignment="1" applyProtection="1"/>
    <xf numFmtId="165" fontId="0" fillId="0" borderId="38" xfId="0" applyNumberFormat="1" applyFont="1" applyFill="1" applyBorder="1"/>
    <xf numFmtId="0" fontId="6" fillId="0" borderId="0" xfId="0" applyFont="1" applyFill="1"/>
    <xf numFmtId="0" fontId="16" fillId="0" borderId="0" xfId="0" applyNumberFormat="1" applyFont="1" applyFill="1" applyBorder="1" applyAlignment="1" applyProtection="1"/>
    <xf numFmtId="3" fontId="0" fillId="0" borderId="0" xfId="0" applyNumberFormat="1"/>
    <xf numFmtId="3" fontId="6" fillId="2" borderId="32" xfId="0" applyNumberFormat="1" applyFont="1" applyFill="1" applyBorder="1" applyAlignment="1" applyProtection="1">
      <alignment vertical="center"/>
    </xf>
    <xf numFmtId="3" fontId="11" fillId="5" borderId="2" xfId="0" applyNumberFormat="1" applyFont="1" applyFill="1" applyBorder="1" applyAlignment="1" applyProtection="1">
      <alignment vertical="center"/>
    </xf>
    <xf numFmtId="0" fontId="15" fillId="5" borderId="3" xfId="0" applyFont="1" applyFill="1" applyBorder="1"/>
    <xf numFmtId="3" fontId="11" fillId="5" borderId="31" xfId="0" applyNumberFormat="1" applyFont="1" applyFill="1" applyBorder="1" applyAlignment="1" applyProtection="1">
      <alignment vertical="center"/>
    </xf>
    <xf numFmtId="3" fontId="11" fillId="5" borderId="32" xfId="0" applyNumberFormat="1" applyFont="1" applyFill="1" applyBorder="1" applyAlignment="1" applyProtection="1">
      <alignment vertical="center"/>
    </xf>
    <xf numFmtId="165" fontId="6" fillId="5" borderId="31" xfId="0" applyNumberFormat="1" applyFont="1" applyFill="1" applyBorder="1"/>
    <xf numFmtId="165" fontId="6" fillId="5" borderId="33" xfId="0" applyNumberFormat="1" applyFont="1" applyFill="1" applyBorder="1"/>
    <xf numFmtId="3" fontId="11" fillId="5" borderId="30" xfId="0" applyNumberFormat="1" applyFont="1" applyFill="1" applyBorder="1" applyAlignment="1" applyProtection="1">
      <alignment vertical="center"/>
    </xf>
    <xf numFmtId="0" fontId="15" fillId="5" borderId="12" xfId="0" applyFont="1" applyFill="1" applyBorder="1"/>
    <xf numFmtId="3" fontId="6" fillId="5" borderId="31" xfId="0" applyNumberFormat="1" applyFont="1" applyFill="1" applyBorder="1" applyAlignment="1" applyProtection="1">
      <alignment vertical="center"/>
    </xf>
    <xf numFmtId="0" fontId="15" fillId="5" borderId="30" xfId="0" applyFont="1" applyFill="1" applyBorder="1"/>
    <xf numFmtId="3" fontId="11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/>
    <xf numFmtId="0" fontId="17" fillId="0" borderId="0" xfId="0" applyFont="1"/>
    <xf numFmtId="0" fontId="18" fillId="0" borderId="0" xfId="0" applyFont="1"/>
  </cellXfs>
  <cellStyles count="7">
    <cellStyle name="Normální" xfId="0" builtinId="0"/>
    <cellStyle name="normální 2" xfId="2"/>
    <cellStyle name="Normální 3" xfId="3"/>
    <cellStyle name="Normální 9" xfId="4"/>
    <cellStyle name="normální_čerpání příjmů 5-2005" xfId="1"/>
    <cellStyle name="Procenta 2" xfId="5"/>
    <cellStyle name="Procenta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AppData/Local/Microsoft/Windows/Temporary%20Internet%20Files/Content.Outlook/L40XGP1X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jmy,%20v&#253;daje,%20transfery%20-%201,%202,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 "/>
      <sheetName val="Výdaje tab. č. 2 "/>
      <sheetName val="Transfery tab č. 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tabSelected="1" zoomScaleNormal="100" workbookViewId="0">
      <selection activeCell="N39" sqref="N39"/>
    </sheetView>
  </sheetViews>
  <sheetFormatPr defaultRowHeight="12.75" x14ac:dyDescent="0.2"/>
  <cols>
    <col min="1" max="1" width="0.42578125" customWidth="1"/>
    <col min="2" max="2" width="7.140625" customWidth="1"/>
    <col min="3" max="3" width="8" customWidth="1"/>
    <col min="4" max="4" width="55.42578125" customWidth="1"/>
    <col min="5" max="7" width="12.7109375" customWidth="1"/>
    <col min="8" max="8" width="12.7109375" hidden="1" customWidth="1"/>
    <col min="9" max="10" width="12.7109375" customWidth="1"/>
    <col min="13" max="13" width="9.5703125" style="62" bestFit="1" customWidth="1"/>
  </cols>
  <sheetData>
    <row r="1" spans="1:10" ht="21" customHeight="1" x14ac:dyDescent="0.2">
      <c r="E1" s="1"/>
      <c r="F1" s="1"/>
      <c r="G1" s="1"/>
      <c r="H1" s="1"/>
      <c r="I1" s="1"/>
      <c r="J1" s="1"/>
    </row>
    <row r="2" spans="1:10" ht="18" x14ac:dyDescent="0.25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ht="18.75" thickBot="1" x14ac:dyDescent="0.3">
      <c r="B3" s="3" t="s">
        <v>1</v>
      </c>
      <c r="C3" s="4"/>
      <c r="D3" s="4"/>
      <c r="E3" s="4"/>
      <c r="F3" s="5" t="s">
        <v>2</v>
      </c>
      <c r="G3" s="6"/>
      <c r="H3" s="6"/>
      <c r="I3" s="6"/>
      <c r="J3" s="4"/>
    </row>
    <row r="4" spans="1:10" ht="12.75" customHeight="1" x14ac:dyDescent="0.2">
      <c r="B4" s="7"/>
      <c r="C4" s="8"/>
      <c r="D4" s="9"/>
      <c r="E4" s="10" t="s">
        <v>3</v>
      </c>
      <c r="F4" s="11" t="s">
        <v>4</v>
      </c>
      <c r="G4" s="10" t="s">
        <v>5</v>
      </c>
      <c r="H4" s="10" t="s">
        <v>5</v>
      </c>
      <c r="I4" s="10" t="s">
        <v>6</v>
      </c>
      <c r="J4" s="12" t="s">
        <v>7</v>
      </c>
    </row>
    <row r="5" spans="1:10" ht="15.75" x14ac:dyDescent="0.25">
      <c r="B5" s="13"/>
      <c r="C5" s="14" t="s">
        <v>8</v>
      </c>
      <c r="D5" s="15"/>
      <c r="E5" s="16" t="s">
        <v>9</v>
      </c>
      <c r="F5" s="17" t="s">
        <v>9</v>
      </c>
      <c r="G5" s="16" t="s">
        <v>10</v>
      </c>
      <c r="H5" s="16" t="s">
        <v>10</v>
      </c>
      <c r="I5" s="16" t="s">
        <v>11</v>
      </c>
      <c r="J5" s="18" t="s">
        <v>11</v>
      </c>
    </row>
    <row r="6" spans="1:10" ht="13.5" thickBot="1" x14ac:dyDescent="0.25">
      <c r="B6" s="19"/>
      <c r="C6" s="20"/>
      <c r="D6" s="21"/>
      <c r="E6" s="22" t="s">
        <v>12</v>
      </c>
      <c r="F6" s="23" t="s">
        <v>12</v>
      </c>
      <c r="G6" s="22" t="s">
        <v>13</v>
      </c>
      <c r="H6" s="22" t="s">
        <v>14</v>
      </c>
      <c r="I6" s="24">
        <v>100</v>
      </c>
      <c r="J6" s="25">
        <v>100</v>
      </c>
    </row>
    <row r="7" spans="1:10" ht="8.25" customHeight="1" thickBot="1" x14ac:dyDescent="0.25">
      <c r="A7" s="26"/>
      <c r="B7" s="27"/>
      <c r="E7" s="28"/>
      <c r="F7" s="28"/>
      <c r="G7" s="28"/>
      <c r="H7" s="28"/>
      <c r="I7" s="28"/>
      <c r="J7" s="28"/>
    </row>
    <row r="8" spans="1:10" x14ac:dyDescent="0.2">
      <c r="B8" s="29"/>
      <c r="C8" s="30"/>
      <c r="D8" s="30"/>
      <c r="E8" s="31">
        <v>1</v>
      </c>
      <c r="F8" s="32">
        <v>2</v>
      </c>
      <c r="G8" s="31">
        <v>4</v>
      </c>
      <c r="H8" s="31">
        <v>5</v>
      </c>
      <c r="I8" s="31">
        <v>6</v>
      </c>
      <c r="J8" s="33">
        <v>7</v>
      </c>
    </row>
    <row r="9" spans="1:10" x14ac:dyDescent="0.2">
      <c r="B9" s="34"/>
      <c r="C9" s="35"/>
      <c r="D9" s="36" t="s">
        <v>15</v>
      </c>
      <c r="E9" s="37">
        <v>36000</v>
      </c>
      <c r="F9" s="38">
        <v>36000</v>
      </c>
      <c r="G9" s="39">
        <v>36322</v>
      </c>
      <c r="H9" s="39">
        <v>36155</v>
      </c>
      <c r="I9" s="40">
        <f t="shared" ref="I9:I55" si="0">IF(E9&gt;0,G9/E9,0%)</f>
        <v>1.0089444444444444</v>
      </c>
      <c r="J9" s="41">
        <f t="shared" ref="J9:J55" si="1">IF(F9&gt;0,G9/F9,0%)</f>
        <v>1.0089444444444444</v>
      </c>
    </row>
    <row r="10" spans="1:10" x14ac:dyDescent="0.2">
      <c r="B10" s="42"/>
      <c r="C10" s="27"/>
      <c r="D10" s="43" t="s">
        <v>16</v>
      </c>
      <c r="E10" s="37">
        <v>28000</v>
      </c>
      <c r="F10" s="44">
        <v>0</v>
      </c>
      <c r="G10" s="44">
        <v>0</v>
      </c>
      <c r="H10" s="44">
        <v>0</v>
      </c>
      <c r="I10" s="45">
        <f t="shared" si="0"/>
        <v>0</v>
      </c>
      <c r="J10" s="46">
        <f t="shared" si="1"/>
        <v>0</v>
      </c>
    </row>
    <row r="11" spans="1:10" x14ac:dyDescent="0.2">
      <c r="A11">
        <v>902</v>
      </c>
      <c r="B11" s="42"/>
      <c r="C11" s="27"/>
      <c r="D11" s="47" t="s">
        <v>17</v>
      </c>
      <c r="E11" s="37">
        <v>1100</v>
      </c>
      <c r="F11" s="44">
        <v>1100</v>
      </c>
      <c r="G11" s="44">
        <v>1031</v>
      </c>
      <c r="H11" s="44">
        <v>1090</v>
      </c>
      <c r="I11" s="45">
        <f t="shared" si="0"/>
        <v>0.93727272727272726</v>
      </c>
      <c r="J11" s="46">
        <f t="shared" si="1"/>
        <v>0.93727272727272726</v>
      </c>
    </row>
    <row r="12" spans="1:10" x14ac:dyDescent="0.2">
      <c r="B12" s="42"/>
      <c r="C12" s="27"/>
      <c r="D12" s="43" t="s">
        <v>18</v>
      </c>
      <c r="E12" s="37">
        <v>4800</v>
      </c>
      <c r="F12" s="44">
        <v>4800</v>
      </c>
      <c r="G12" s="44">
        <v>5106</v>
      </c>
      <c r="H12" s="44">
        <v>5314</v>
      </c>
      <c r="I12" s="45">
        <f t="shared" si="0"/>
        <v>1.06375</v>
      </c>
      <c r="J12" s="46">
        <f t="shared" si="1"/>
        <v>1.06375</v>
      </c>
    </row>
    <row r="13" spans="1:10" x14ac:dyDescent="0.2">
      <c r="B13" s="42"/>
      <c r="C13" s="27"/>
      <c r="D13" s="43" t="s">
        <v>19</v>
      </c>
      <c r="E13" s="37">
        <v>0</v>
      </c>
      <c r="F13" s="44">
        <v>0</v>
      </c>
      <c r="G13" s="48">
        <v>36</v>
      </c>
      <c r="H13" s="48">
        <v>80</v>
      </c>
      <c r="I13" s="45">
        <f t="shared" si="0"/>
        <v>0</v>
      </c>
      <c r="J13" s="46">
        <f t="shared" si="1"/>
        <v>0</v>
      </c>
    </row>
    <row r="14" spans="1:10" x14ac:dyDescent="0.2">
      <c r="A14" s="49"/>
      <c r="B14" s="50" t="s">
        <v>20</v>
      </c>
      <c r="C14" s="51" t="s">
        <v>21</v>
      </c>
      <c r="D14" s="51"/>
      <c r="E14" s="52">
        <f>SUM(E9:E13)</f>
        <v>69900</v>
      </c>
      <c r="F14" s="52">
        <f>SUM(F9:F13)</f>
        <v>41900</v>
      </c>
      <c r="G14" s="52">
        <f>SUM(G9:G13)</f>
        <v>42495</v>
      </c>
      <c r="H14" s="52">
        <f>SUM(H9:H13)</f>
        <v>42639</v>
      </c>
      <c r="I14" s="53">
        <f t="shared" si="0"/>
        <v>0.60793991416309012</v>
      </c>
      <c r="J14" s="54">
        <f t="shared" si="1"/>
        <v>1.0142004773269691</v>
      </c>
    </row>
    <row r="15" spans="1:10" x14ac:dyDescent="0.2">
      <c r="A15" s="49"/>
      <c r="B15" s="55"/>
      <c r="C15" s="56"/>
      <c r="D15" s="57" t="s">
        <v>22</v>
      </c>
      <c r="E15" s="58">
        <v>300</v>
      </c>
      <c r="F15" s="58">
        <v>300</v>
      </c>
      <c r="G15" s="58">
        <v>170</v>
      </c>
      <c r="H15" s="58">
        <v>211</v>
      </c>
      <c r="I15" s="45">
        <f t="shared" si="0"/>
        <v>0.56666666666666665</v>
      </c>
      <c r="J15" s="46">
        <f t="shared" si="1"/>
        <v>0.56666666666666665</v>
      </c>
    </row>
    <row r="16" spans="1:10" x14ac:dyDescent="0.2">
      <c r="A16" s="49"/>
      <c r="B16" s="59" t="s">
        <v>23</v>
      </c>
      <c r="C16" s="60" t="s">
        <v>24</v>
      </c>
      <c r="D16" s="60"/>
      <c r="E16" s="61">
        <f>SUM(E15)</f>
        <v>300</v>
      </c>
      <c r="F16" s="61">
        <f>SUM(F15)</f>
        <v>300</v>
      </c>
      <c r="G16" s="61">
        <f>SUM(G15)</f>
        <v>170</v>
      </c>
      <c r="H16" s="61">
        <f>SUM(H15)</f>
        <v>211</v>
      </c>
      <c r="I16" s="53">
        <f t="shared" si="0"/>
        <v>0.56666666666666665</v>
      </c>
      <c r="J16" s="54">
        <f t="shared" si="1"/>
        <v>0.56666666666666665</v>
      </c>
    </row>
    <row r="17" spans="1:13" x14ac:dyDescent="0.2">
      <c r="B17" s="34"/>
      <c r="C17" s="35"/>
      <c r="D17" s="36" t="s">
        <v>19</v>
      </c>
      <c r="E17" s="38">
        <v>280</v>
      </c>
      <c r="F17" s="38">
        <v>280</v>
      </c>
      <c r="G17" s="38">
        <v>344</v>
      </c>
      <c r="H17" s="38">
        <v>382</v>
      </c>
      <c r="I17" s="40">
        <f t="shared" si="0"/>
        <v>1.2285714285714286</v>
      </c>
      <c r="J17" s="41">
        <f t="shared" si="1"/>
        <v>1.2285714285714286</v>
      </c>
    </row>
    <row r="18" spans="1:13" x14ac:dyDescent="0.2">
      <c r="A18" s="63"/>
      <c r="B18" s="59" t="s">
        <v>25</v>
      </c>
      <c r="C18" s="60" t="s">
        <v>26</v>
      </c>
      <c r="D18" s="64"/>
      <c r="E18" s="65">
        <f>SUM(E17)</f>
        <v>280</v>
      </c>
      <c r="F18" s="65">
        <f>SUM(F17)</f>
        <v>280</v>
      </c>
      <c r="G18" s="66">
        <f>SUM(G17)</f>
        <v>344</v>
      </c>
      <c r="H18" s="66">
        <f>SUM(H17)</f>
        <v>382</v>
      </c>
      <c r="I18" s="67">
        <f t="shared" si="0"/>
        <v>1.2285714285714286</v>
      </c>
      <c r="J18" s="68">
        <f t="shared" si="1"/>
        <v>1.2285714285714286</v>
      </c>
    </row>
    <row r="19" spans="1:13" x14ac:dyDescent="0.2">
      <c r="B19" s="34"/>
      <c r="C19" s="35"/>
      <c r="D19" s="69" t="s">
        <v>19</v>
      </c>
      <c r="E19" s="38">
        <v>1400</v>
      </c>
      <c r="F19" s="38">
        <v>1400</v>
      </c>
      <c r="G19" s="38">
        <v>672</v>
      </c>
      <c r="H19" s="38">
        <v>856</v>
      </c>
      <c r="I19" s="40">
        <f t="shared" si="0"/>
        <v>0.48</v>
      </c>
      <c r="J19" s="41">
        <f t="shared" si="1"/>
        <v>0.48</v>
      </c>
    </row>
    <row r="20" spans="1:13" ht="13.5" thickBot="1" x14ac:dyDescent="0.25">
      <c r="A20" s="63"/>
      <c r="B20" s="70" t="s">
        <v>27</v>
      </c>
      <c r="C20" s="71" t="s">
        <v>28</v>
      </c>
      <c r="D20" s="72"/>
      <c r="E20" s="73">
        <f>SUM(E19)</f>
        <v>1400</v>
      </c>
      <c r="F20" s="74">
        <f>SUM(F19)</f>
        <v>1400</v>
      </c>
      <c r="G20" s="75">
        <f>SUM(G19)</f>
        <v>672</v>
      </c>
      <c r="H20" s="75">
        <f>SUM(H19)</f>
        <v>856</v>
      </c>
      <c r="I20" s="76">
        <f t="shared" si="0"/>
        <v>0.48</v>
      </c>
      <c r="J20" s="77">
        <f t="shared" si="1"/>
        <v>0.48</v>
      </c>
    </row>
    <row r="21" spans="1:13" ht="13.5" thickBot="1" x14ac:dyDescent="0.25">
      <c r="A21" s="78"/>
      <c r="B21" s="79"/>
      <c r="C21" s="80" t="s">
        <v>29</v>
      </c>
      <c r="D21" s="81"/>
      <c r="E21" s="82">
        <f>E14+E16+E18+E20</f>
        <v>71880</v>
      </c>
      <c r="F21" s="82">
        <f>F14+F16+F18+F20</f>
        <v>43880</v>
      </c>
      <c r="G21" s="83">
        <f>G14+G16+G18+G20</f>
        <v>43681</v>
      </c>
      <c r="H21" s="83">
        <f>H14+H16+H18+H20</f>
        <v>44088</v>
      </c>
      <c r="I21" s="84">
        <f t="shared" si="0"/>
        <v>0.60769337785197552</v>
      </c>
      <c r="J21" s="85">
        <f t="shared" si="1"/>
        <v>0.99546490428441203</v>
      </c>
      <c r="L21" s="49"/>
      <c r="M21" s="86"/>
    </row>
    <row r="22" spans="1:13" x14ac:dyDescent="0.2">
      <c r="B22" s="34"/>
      <c r="C22" s="35"/>
      <c r="D22" s="69" t="s">
        <v>30</v>
      </c>
      <c r="E22" s="38">
        <v>516</v>
      </c>
      <c r="F22" s="38">
        <v>516</v>
      </c>
      <c r="G22" s="39">
        <v>708</v>
      </c>
      <c r="H22" s="48">
        <v>912</v>
      </c>
      <c r="I22" s="87">
        <f t="shared" si="0"/>
        <v>1.3720930232558139</v>
      </c>
      <c r="J22" s="46">
        <f t="shared" si="1"/>
        <v>1.3720930232558139</v>
      </c>
    </row>
    <row r="23" spans="1:13" x14ac:dyDescent="0.2">
      <c r="B23" s="42"/>
      <c r="C23" s="27"/>
      <c r="D23" s="47" t="s">
        <v>31</v>
      </c>
      <c r="E23" s="44">
        <v>0</v>
      </c>
      <c r="F23" s="44">
        <v>0</v>
      </c>
      <c r="G23" s="48">
        <v>0</v>
      </c>
      <c r="H23" s="48">
        <v>29</v>
      </c>
      <c r="I23" s="45">
        <f t="shared" si="0"/>
        <v>0</v>
      </c>
      <c r="J23" s="46">
        <f t="shared" si="1"/>
        <v>0</v>
      </c>
    </row>
    <row r="24" spans="1:13" x14ac:dyDescent="0.2">
      <c r="B24" s="42"/>
      <c r="C24" s="27"/>
      <c r="D24" s="43" t="s">
        <v>32</v>
      </c>
      <c r="E24" s="44">
        <v>0</v>
      </c>
      <c r="F24" s="44">
        <v>0</v>
      </c>
      <c r="G24" s="44">
        <v>33</v>
      </c>
      <c r="H24" s="44">
        <v>21</v>
      </c>
      <c r="I24" s="45">
        <f t="shared" si="0"/>
        <v>0</v>
      </c>
      <c r="J24" s="46">
        <f t="shared" si="1"/>
        <v>0</v>
      </c>
    </row>
    <row r="25" spans="1:13" x14ac:dyDescent="0.2">
      <c r="A25" s="78"/>
      <c r="B25" s="59" t="s">
        <v>33</v>
      </c>
      <c r="C25" s="60" t="s">
        <v>34</v>
      </c>
      <c r="D25" s="60"/>
      <c r="E25" s="88">
        <f>SUM(E22:E24)</f>
        <v>516</v>
      </c>
      <c r="F25" s="88">
        <f>SUM(F22:F24)</f>
        <v>516</v>
      </c>
      <c r="G25" s="88">
        <f>SUM(G22:G24)</f>
        <v>741</v>
      </c>
      <c r="H25" s="88">
        <f>SUM(H22:H24)</f>
        <v>962</v>
      </c>
      <c r="I25" s="53">
        <f t="shared" si="0"/>
        <v>1.4360465116279071</v>
      </c>
      <c r="J25" s="54">
        <f t="shared" si="1"/>
        <v>1.4360465116279071</v>
      </c>
    </row>
    <row r="26" spans="1:13" x14ac:dyDescent="0.2">
      <c r="B26" s="89"/>
      <c r="C26" s="90"/>
      <c r="D26" s="91" t="s">
        <v>35</v>
      </c>
      <c r="E26" s="92">
        <v>3033</v>
      </c>
      <c r="F26" s="92">
        <v>2941</v>
      </c>
      <c r="G26" s="93">
        <v>2886</v>
      </c>
      <c r="H26" s="93">
        <v>3200</v>
      </c>
      <c r="I26" s="40">
        <f t="shared" si="0"/>
        <v>0.95153313550939667</v>
      </c>
      <c r="J26" s="41">
        <f t="shared" si="1"/>
        <v>0.98129887793267601</v>
      </c>
      <c r="K26" s="94"/>
    </row>
    <row r="27" spans="1:13" x14ac:dyDescent="0.2">
      <c r="B27" s="59" t="s">
        <v>36</v>
      </c>
      <c r="C27" s="60" t="s">
        <v>37</v>
      </c>
      <c r="D27" s="60"/>
      <c r="E27" s="65">
        <f>SUM(E26)</f>
        <v>3033</v>
      </c>
      <c r="F27" s="65">
        <f>SUM(F26)</f>
        <v>2941</v>
      </c>
      <c r="G27" s="65">
        <f>SUM(G26:G26)</f>
        <v>2886</v>
      </c>
      <c r="H27" s="65">
        <f>SUM(H26:H26)</f>
        <v>3200</v>
      </c>
      <c r="I27" s="53">
        <f t="shared" si="0"/>
        <v>0.95153313550939667</v>
      </c>
      <c r="J27" s="54">
        <f t="shared" si="1"/>
        <v>0.98129887793267601</v>
      </c>
    </row>
    <row r="28" spans="1:13" x14ac:dyDescent="0.2">
      <c r="B28" s="89"/>
      <c r="C28" s="90"/>
      <c r="D28" s="93" t="s">
        <v>38</v>
      </c>
      <c r="E28" s="92">
        <v>0</v>
      </c>
      <c r="F28" s="92">
        <v>0</v>
      </c>
      <c r="G28" s="93">
        <v>0</v>
      </c>
      <c r="H28" s="93">
        <v>1</v>
      </c>
      <c r="I28" s="40">
        <f t="shared" si="0"/>
        <v>0</v>
      </c>
      <c r="J28" s="41">
        <f t="shared" si="1"/>
        <v>0</v>
      </c>
    </row>
    <row r="29" spans="1:13" x14ac:dyDescent="0.2">
      <c r="B29" s="59"/>
      <c r="C29" s="60" t="s">
        <v>39</v>
      </c>
      <c r="D29" s="60"/>
      <c r="E29" s="65">
        <f>SUM(E28)</f>
        <v>0</v>
      </c>
      <c r="F29" s="65">
        <f>SUM(F28)</f>
        <v>0</v>
      </c>
      <c r="G29" s="65">
        <f>SUM(G28:G28)</f>
        <v>0</v>
      </c>
      <c r="H29" s="65">
        <f>SUM(H28:H28)</f>
        <v>1</v>
      </c>
      <c r="I29" s="53">
        <f t="shared" si="0"/>
        <v>0</v>
      </c>
      <c r="J29" s="54">
        <f t="shared" si="1"/>
        <v>0</v>
      </c>
    </row>
    <row r="30" spans="1:13" s="49" customFormat="1" x14ac:dyDescent="0.2">
      <c r="B30" s="95"/>
      <c r="C30" s="96"/>
      <c r="D30" s="97" t="s">
        <v>40</v>
      </c>
      <c r="E30" s="98">
        <v>45</v>
      </c>
      <c r="F30" s="98">
        <v>45</v>
      </c>
      <c r="G30" s="99">
        <v>73</v>
      </c>
      <c r="H30" s="99">
        <v>87</v>
      </c>
      <c r="I30" s="40">
        <f t="shared" si="0"/>
        <v>1.6222222222222222</v>
      </c>
      <c r="J30" s="41">
        <f t="shared" si="1"/>
        <v>1.6222222222222222</v>
      </c>
      <c r="M30" s="100"/>
    </row>
    <row r="31" spans="1:13" s="49" customFormat="1" x14ac:dyDescent="0.2">
      <c r="B31" s="95"/>
      <c r="C31" s="96"/>
      <c r="D31" s="97" t="s">
        <v>41</v>
      </c>
      <c r="E31" s="98">
        <v>0</v>
      </c>
      <c r="F31" s="98">
        <v>0</v>
      </c>
      <c r="G31" s="99">
        <v>0</v>
      </c>
      <c r="H31" s="99">
        <v>2</v>
      </c>
      <c r="I31" s="45">
        <f t="shared" si="0"/>
        <v>0</v>
      </c>
      <c r="J31" s="46">
        <f t="shared" si="1"/>
        <v>0</v>
      </c>
      <c r="M31" s="100"/>
    </row>
    <row r="32" spans="1:13" x14ac:dyDescent="0.2">
      <c r="B32" s="59" t="s">
        <v>25</v>
      </c>
      <c r="C32" s="60" t="s">
        <v>26</v>
      </c>
      <c r="D32" s="60"/>
      <c r="E32" s="65">
        <f>SUM(E30:E30)</f>
        <v>45</v>
      </c>
      <c r="F32" s="65">
        <f>SUM(F30:F30)</f>
        <v>45</v>
      </c>
      <c r="G32" s="65">
        <f>SUM(G30:G30)</f>
        <v>73</v>
      </c>
      <c r="H32" s="65">
        <f>SUM(H30:H31)</f>
        <v>89</v>
      </c>
      <c r="I32" s="53">
        <f t="shared" si="0"/>
        <v>1.6222222222222222</v>
      </c>
      <c r="J32" s="54">
        <f t="shared" si="1"/>
        <v>1.6222222222222222</v>
      </c>
    </row>
    <row r="33" spans="1:16" x14ac:dyDescent="0.2">
      <c r="B33" s="101"/>
      <c r="C33" s="102" t="s">
        <v>42</v>
      </c>
      <c r="D33" s="102"/>
      <c r="E33" s="74">
        <v>0</v>
      </c>
      <c r="F33" s="74">
        <v>0</v>
      </c>
      <c r="G33" s="75">
        <v>12</v>
      </c>
      <c r="H33" s="75">
        <v>40</v>
      </c>
      <c r="I33" s="53">
        <f t="shared" si="0"/>
        <v>0</v>
      </c>
      <c r="J33" s="54">
        <f t="shared" si="1"/>
        <v>0</v>
      </c>
    </row>
    <row r="34" spans="1:16" x14ac:dyDescent="0.2">
      <c r="B34" s="34"/>
      <c r="C34" s="35"/>
      <c r="D34" s="69" t="s">
        <v>43</v>
      </c>
      <c r="E34" s="38">
        <v>7300</v>
      </c>
      <c r="F34" s="38">
        <v>5152</v>
      </c>
      <c r="G34" s="39">
        <v>3894</v>
      </c>
      <c r="H34" s="39">
        <v>7603</v>
      </c>
      <c r="I34" s="40">
        <f t="shared" si="0"/>
        <v>0.53342465753424662</v>
      </c>
      <c r="J34" s="41">
        <f t="shared" si="1"/>
        <v>0.75582298136645965</v>
      </c>
      <c r="M34"/>
      <c r="N34" s="49"/>
    </row>
    <row r="35" spans="1:16" x14ac:dyDescent="0.2">
      <c r="B35" s="42"/>
      <c r="C35" s="27"/>
      <c r="D35" s="43" t="s">
        <v>44</v>
      </c>
      <c r="E35" s="44">
        <v>0</v>
      </c>
      <c r="F35" s="44">
        <v>0</v>
      </c>
      <c r="G35" s="44">
        <v>206</v>
      </c>
      <c r="H35" s="44">
        <v>264</v>
      </c>
      <c r="I35" s="45">
        <f t="shared" si="0"/>
        <v>0</v>
      </c>
      <c r="J35" s="46">
        <f t="shared" si="1"/>
        <v>0</v>
      </c>
      <c r="M35"/>
    </row>
    <row r="36" spans="1:16" x14ac:dyDescent="0.2">
      <c r="A36" s="78"/>
      <c r="B36" s="59" t="s">
        <v>23</v>
      </c>
      <c r="C36" s="60" t="s">
        <v>24</v>
      </c>
      <c r="D36" s="60"/>
      <c r="E36" s="65">
        <f>SUM(E34)</f>
        <v>7300</v>
      </c>
      <c r="F36" s="65">
        <f>SUM(F34:F35)</f>
        <v>5152</v>
      </c>
      <c r="G36" s="65">
        <f>SUM(G34:G35)</f>
        <v>4100</v>
      </c>
      <c r="H36" s="65">
        <f>SUM(H34:H35)</f>
        <v>7867</v>
      </c>
      <c r="I36" s="53">
        <f t="shared" si="0"/>
        <v>0.56164383561643838</v>
      </c>
      <c r="J36" s="54">
        <f t="shared" si="1"/>
        <v>0.79580745341614911</v>
      </c>
      <c r="M36"/>
    </row>
    <row r="37" spans="1:16" x14ac:dyDescent="0.2">
      <c r="A37" s="78"/>
      <c r="B37" s="103"/>
      <c r="C37" s="104"/>
      <c r="D37" s="91" t="s">
        <v>45</v>
      </c>
      <c r="E37" s="92">
        <v>0</v>
      </c>
      <c r="F37" s="92">
        <v>0</v>
      </c>
      <c r="G37" s="93">
        <v>3</v>
      </c>
      <c r="H37" s="93">
        <v>2</v>
      </c>
      <c r="I37" s="40">
        <f t="shared" si="0"/>
        <v>0</v>
      </c>
      <c r="J37" s="41">
        <f t="shared" si="1"/>
        <v>0</v>
      </c>
      <c r="M37"/>
    </row>
    <row r="38" spans="1:16" x14ac:dyDescent="0.2">
      <c r="A38" s="78"/>
      <c r="B38" s="105"/>
      <c r="C38" s="106"/>
      <c r="D38" s="107" t="s">
        <v>46</v>
      </c>
      <c r="E38" s="108">
        <v>125669</v>
      </c>
      <c r="F38" s="108">
        <v>124679</v>
      </c>
      <c r="G38" s="109">
        <v>127737</v>
      </c>
      <c r="H38" s="109">
        <v>128667</v>
      </c>
      <c r="I38" s="45">
        <f t="shared" si="0"/>
        <v>1.0164559278740182</v>
      </c>
      <c r="J38" s="46">
        <f t="shared" si="1"/>
        <v>1.0245269852982459</v>
      </c>
      <c r="M38"/>
    </row>
    <row r="39" spans="1:16" x14ac:dyDescent="0.2">
      <c r="A39" s="110"/>
      <c r="B39" s="106"/>
      <c r="C39" s="106"/>
      <c r="D39" s="111" t="s">
        <v>47</v>
      </c>
      <c r="E39" s="108">
        <v>11400</v>
      </c>
      <c r="F39" s="108">
        <v>11400</v>
      </c>
      <c r="G39" s="109">
        <v>9695</v>
      </c>
      <c r="H39" s="109">
        <v>12080</v>
      </c>
      <c r="I39" s="45">
        <f t="shared" si="0"/>
        <v>0.8504385964912281</v>
      </c>
      <c r="J39" s="46">
        <f t="shared" si="1"/>
        <v>0.8504385964912281</v>
      </c>
      <c r="K39" s="26"/>
      <c r="M39"/>
    </row>
    <row r="40" spans="1:16" x14ac:dyDescent="0.2">
      <c r="A40" s="78"/>
      <c r="B40" s="59" t="s">
        <v>48</v>
      </c>
      <c r="C40" s="60" t="s">
        <v>49</v>
      </c>
      <c r="D40" s="60"/>
      <c r="E40" s="65">
        <f>SUM(E37:E39)</f>
        <v>137069</v>
      </c>
      <c r="F40" s="65">
        <f>SUM(F37:F39)</f>
        <v>136079</v>
      </c>
      <c r="G40" s="66">
        <f>SUM(G37:G39)</f>
        <v>137435</v>
      </c>
      <c r="H40" s="66">
        <f>SUM(H37:H39)</f>
        <v>140749</v>
      </c>
      <c r="I40" s="53">
        <f t="shared" si="0"/>
        <v>1.0026701880075</v>
      </c>
      <c r="J40" s="54">
        <f t="shared" si="1"/>
        <v>1.0099647998589054</v>
      </c>
      <c r="M40"/>
    </row>
    <row r="41" spans="1:16" x14ac:dyDescent="0.2">
      <c r="B41" s="59" t="s">
        <v>27</v>
      </c>
      <c r="C41" s="60" t="s">
        <v>28</v>
      </c>
      <c r="D41" s="60"/>
      <c r="E41" s="112">
        <v>600</v>
      </c>
      <c r="F41" s="112">
        <v>600</v>
      </c>
      <c r="G41" s="112">
        <v>906</v>
      </c>
      <c r="H41" s="112">
        <v>863</v>
      </c>
      <c r="I41" s="113">
        <f t="shared" si="0"/>
        <v>1.51</v>
      </c>
      <c r="J41" s="114">
        <f t="shared" si="1"/>
        <v>1.51</v>
      </c>
      <c r="K41" s="49"/>
      <c r="M41"/>
    </row>
    <row r="42" spans="1:16" x14ac:dyDescent="0.2">
      <c r="B42" s="115"/>
      <c r="C42" s="116"/>
      <c r="D42" s="117" t="s">
        <v>50</v>
      </c>
      <c r="E42" s="118">
        <v>1440</v>
      </c>
      <c r="F42" s="118">
        <v>2437</v>
      </c>
      <c r="G42" s="119">
        <v>2447</v>
      </c>
      <c r="H42" s="119">
        <v>2247</v>
      </c>
      <c r="I42" s="40">
        <f t="shared" si="0"/>
        <v>1.6993055555555556</v>
      </c>
      <c r="J42" s="41">
        <f t="shared" si="1"/>
        <v>1.0041034058268363</v>
      </c>
      <c r="K42" s="49"/>
      <c r="M42"/>
    </row>
    <row r="43" spans="1:16" ht="13.5" thickBot="1" x14ac:dyDescent="0.25">
      <c r="B43" s="101" t="s">
        <v>20</v>
      </c>
      <c r="C43" s="102" t="s">
        <v>21</v>
      </c>
      <c r="D43" s="102"/>
      <c r="E43" s="74">
        <f>SUM(E42:E42)</f>
        <v>1440</v>
      </c>
      <c r="F43" s="74">
        <f>SUM(F42:F42)</f>
        <v>2437</v>
      </c>
      <c r="G43" s="75">
        <f>SUM(G42:G42)</f>
        <v>2447</v>
      </c>
      <c r="H43" s="75">
        <f>SUM(H42:H42)</f>
        <v>2247</v>
      </c>
      <c r="I43" s="120">
        <f>IF(E43&gt;0,G43/E43,0%)</f>
        <v>1.6993055555555556</v>
      </c>
      <c r="J43" s="121">
        <f>IF(F43&gt;0,G43/F43,0%)</f>
        <v>1.0041034058268363</v>
      </c>
      <c r="K43" s="49"/>
      <c r="M43"/>
    </row>
    <row r="44" spans="1:16" ht="13.5" thickBot="1" x14ac:dyDescent="0.25">
      <c r="A44" s="78"/>
      <c r="B44" s="122"/>
      <c r="C44" s="123" t="s">
        <v>51</v>
      </c>
      <c r="D44" s="124"/>
      <c r="E44" s="125">
        <f>E25+E27+E32+E36+E40+E41+E43</f>
        <v>150003</v>
      </c>
      <c r="F44" s="125">
        <f>F25+F27+F32+F36+F40+F41+F43</f>
        <v>147770</v>
      </c>
      <c r="G44" s="125">
        <f>G25+G27+G32+G33+G36+G40+G41+G43</f>
        <v>148600</v>
      </c>
      <c r="H44" s="125">
        <f>H25+H27+H29+H32+H33+H36+H40+H41+H43</f>
        <v>156018</v>
      </c>
      <c r="I44" s="84">
        <f t="shared" si="0"/>
        <v>0.99064685372959205</v>
      </c>
      <c r="J44" s="85">
        <f t="shared" si="1"/>
        <v>1.0056168369763823</v>
      </c>
      <c r="K44" s="49"/>
      <c r="M44" s="126"/>
    </row>
    <row r="45" spans="1:16" x14ac:dyDescent="0.2">
      <c r="A45" s="78"/>
      <c r="B45" s="127"/>
      <c r="C45" s="128"/>
      <c r="D45" s="129" t="s">
        <v>52</v>
      </c>
      <c r="E45" s="130">
        <v>12600</v>
      </c>
      <c r="F45" s="130">
        <v>100</v>
      </c>
      <c r="G45" s="131">
        <v>870</v>
      </c>
      <c r="H45" s="131">
        <v>1091</v>
      </c>
      <c r="I45" s="87">
        <f t="shared" si="0"/>
        <v>6.9047619047619052E-2</v>
      </c>
      <c r="J45" s="132">
        <f t="shared" si="1"/>
        <v>8.6999999999999993</v>
      </c>
      <c r="K45" s="49"/>
      <c r="M45"/>
    </row>
    <row r="46" spans="1:16" x14ac:dyDescent="0.2">
      <c r="A46" s="133"/>
      <c r="B46" s="105"/>
      <c r="C46" s="106"/>
      <c r="D46" s="134" t="s">
        <v>53</v>
      </c>
      <c r="E46" s="108">
        <v>2000</v>
      </c>
      <c r="F46" s="108">
        <v>2000</v>
      </c>
      <c r="G46" s="109">
        <v>960</v>
      </c>
      <c r="H46" s="109">
        <v>1693</v>
      </c>
      <c r="I46" s="45">
        <f t="shared" si="0"/>
        <v>0.48</v>
      </c>
      <c r="J46" s="46">
        <f t="shared" si="1"/>
        <v>0.48</v>
      </c>
      <c r="K46" s="49"/>
      <c r="M46"/>
      <c r="N46" s="49"/>
      <c r="P46" s="135"/>
    </row>
    <row r="47" spans="1:16" x14ac:dyDescent="0.2">
      <c r="A47" s="78"/>
      <c r="B47" s="101" t="s">
        <v>48</v>
      </c>
      <c r="C47" s="102" t="s">
        <v>49</v>
      </c>
      <c r="D47" s="102"/>
      <c r="E47" s="74">
        <f>SUM(E45:E46)</f>
        <v>14600</v>
      </c>
      <c r="F47" s="74">
        <f>SUM(F45:F46)</f>
        <v>2100</v>
      </c>
      <c r="G47" s="75">
        <f>SUM(G45:G46)</f>
        <v>1830</v>
      </c>
      <c r="H47" s="75">
        <f>SUM(H45:H46)</f>
        <v>2784</v>
      </c>
      <c r="I47" s="120">
        <f t="shared" si="0"/>
        <v>0.12534246575342467</v>
      </c>
      <c r="J47" s="121">
        <f t="shared" si="1"/>
        <v>0.87142857142857144</v>
      </c>
      <c r="K47" s="49"/>
      <c r="M47"/>
      <c r="P47" s="135"/>
    </row>
    <row r="48" spans="1:16" ht="13.5" thickBot="1" x14ac:dyDescent="0.25">
      <c r="A48" s="78"/>
      <c r="B48" s="101" t="s">
        <v>25</v>
      </c>
      <c r="C48" s="102" t="s">
        <v>26</v>
      </c>
      <c r="D48" s="102"/>
      <c r="E48" s="74">
        <v>0</v>
      </c>
      <c r="F48" s="74">
        <v>0</v>
      </c>
      <c r="G48" s="75">
        <v>32</v>
      </c>
      <c r="H48" s="75">
        <v>7</v>
      </c>
      <c r="I48" s="120">
        <f t="shared" si="0"/>
        <v>0</v>
      </c>
      <c r="J48" s="121">
        <f t="shared" si="1"/>
        <v>0</v>
      </c>
      <c r="K48" s="49"/>
      <c r="M48"/>
      <c r="P48" s="135"/>
    </row>
    <row r="49" spans="1:16" ht="13.5" thickBot="1" x14ac:dyDescent="0.25">
      <c r="B49" s="122"/>
      <c r="C49" s="123" t="s">
        <v>54</v>
      </c>
      <c r="D49" s="124"/>
      <c r="E49" s="125">
        <f>E47</f>
        <v>14600</v>
      </c>
      <c r="F49" s="125">
        <f>F47</f>
        <v>2100</v>
      </c>
      <c r="G49" s="136">
        <f>G47+G48</f>
        <v>1862</v>
      </c>
      <c r="H49" s="136">
        <f>H47+H48</f>
        <v>2791</v>
      </c>
      <c r="I49" s="84">
        <f t="shared" si="0"/>
        <v>0.12753424657534246</v>
      </c>
      <c r="J49" s="85">
        <f t="shared" si="1"/>
        <v>0.88666666666666671</v>
      </c>
      <c r="K49" s="49"/>
      <c r="M49" s="126"/>
      <c r="P49" s="135"/>
    </row>
    <row r="50" spans="1:16" ht="13.5" thickBot="1" x14ac:dyDescent="0.25">
      <c r="B50" s="137" t="s">
        <v>55</v>
      </c>
      <c r="C50" s="138"/>
      <c r="D50" s="138"/>
      <c r="E50" s="139">
        <f>E21+E44+E49</f>
        <v>236483</v>
      </c>
      <c r="F50" s="139">
        <f>F21+F44+F49</f>
        <v>193750</v>
      </c>
      <c r="G50" s="140">
        <f>G21+G44+G49</f>
        <v>194143</v>
      </c>
      <c r="H50" s="140">
        <f>H21+H44+H49</f>
        <v>202897</v>
      </c>
      <c r="I50" s="141">
        <f t="shared" si="0"/>
        <v>0.82095964614792605</v>
      </c>
      <c r="J50" s="142">
        <f t="shared" si="1"/>
        <v>1.0020283870967741</v>
      </c>
      <c r="K50" s="49"/>
      <c r="M50"/>
    </row>
    <row r="51" spans="1:16" ht="13.5" customHeight="1" thickBot="1" x14ac:dyDescent="0.25">
      <c r="B51" s="122"/>
      <c r="C51" s="123" t="s">
        <v>56</v>
      </c>
      <c r="D51" s="124"/>
      <c r="E51" s="125">
        <v>241367</v>
      </c>
      <c r="F51" s="125">
        <v>336688</v>
      </c>
      <c r="G51" s="136">
        <v>336095</v>
      </c>
      <c r="H51" s="136">
        <v>348158</v>
      </c>
      <c r="I51" s="84">
        <f t="shared" si="0"/>
        <v>1.3924645871225148</v>
      </c>
      <c r="J51" s="85">
        <f t="shared" si="1"/>
        <v>0.99823872546690107</v>
      </c>
      <c r="K51" s="49"/>
      <c r="M51"/>
    </row>
    <row r="52" spans="1:16" ht="13.5" thickBot="1" x14ac:dyDescent="0.25">
      <c r="B52" s="143" t="s">
        <v>57</v>
      </c>
      <c r="C52" s="144"/>
      <c r="D52" s="144"/>
      <c r="E52" s="145">
        <f>E50+E51</f>
        <v>477850</v>
      </c>
      <c r="F52" s="145">
        <f>F50+F51</f>
        <v>530438</v>
      </c>
      <c r="G52" s="145">
        <f>G50+G51</f>
        <v>530238</v>
      </c>
      <c r="H52" s="145">
        <f>H50+H51</f>
        <v>551055</v>
      </c>
      <c r="I52" s="141">
        <f t="shared" si="0"/>
        <v>1.1096327299361723</v>
      </c>
      <c r="J52" s="142">
        <f t="shared" si="1"/>
        <v>0.99962295310667793</v>
      </c>
      <c r="M52"/>
    </row>
    <row r="53" spans="1:16" ht="13.5" thickBot="1" x14ac:dyDescent="0.25">
      <c r="B53" s="122"/>
      <c r="C53" s="123" t="s">
        <v>58</v>
      </c>
      <c r="D53" s="124"/>
      <c r="E53" s="125">
        <v>88071</v>
      </c>
      <c r="F53" s="125">
        <v>49342</v>
      </c>
      <c r="G53" s="136">
        <v>10330</v>
      </c>
      <c r="H53" s="136">
        <v>-7745</v>
      </c>
      <c r="I53" s="84">
        <f t="shared" si="0"/>
        <v>0.1172917305355906</v>
      </c>
      <c r="J53" s="85">
        <f t="shared" si="1"/>
        <v>0.20935511329090836</v>
      </c>
      <c r="M53"/>
      <c r="O53" s="78"/>
    </row>
    <row r="54" spans="1:16" ht="13.5" thickBot="1" x14ac:dyDescent="0.25">
      <c r="B54" s="122"/>
      <c r="C54" s="123" t="s">
        <v>59</v>
      </c>
      <c r="D54" s="124"/>
      <c r="E54" s="125">
        <v>-2750</v>
      </c>
      <c r="F54" s="125">
        <v>-2750</v>
      </c>
      <c r="G54" s="136">
        <v>-2750</v>
      </c>
      <c r="H54" s="136">
        <v>-2750</v>
      </c>
      <c r="I54" s="84">
        <f t="shared" si="0"/>
        <v>0</v>
      </c>
      <c r="J54" s="85">
        <f t="shared" si="1"/>
        <v>0</v>
      </c>
      <c r="M54"/>
      <c r="O54" s="78"/>
    </row>
    <row r="55" spans="1:16" ht="13.5" thickBot="1" x14ac:dyDescent="0.25">
      <c r="B55" s="143" t="s">
        <v>60</v>
      </c>
      <c r="C55" s="146"/>
      <c r="D55" s="144"/>
      <c r="E55" s="139">
        <f>SUM(E52:E54)</f>
        <v>563171</v>
      </c>
      <c r="F55" s="139">
        <f>SUM(F52:F54)</f>
        <v>577030</v>
      </c>
      <c r="G55" s="139">
        <f>SUM(G52:G54)</f>
        <v>537818</v>
      </c>
      <c r="H55" s="139">
        <f>SUM(H52:H54)</f>
        <v>540560</v>
      </c>
      <c r="I55" s="141">
        <f t="shared" si="0"/>
        <v>0.95498170182768649</v>
      </c>
      <c r="J55" s="142">
        <f t="shared" si="1"/>
        <v>0.93204512763634473</v>
      </c>
      <c r="M55"/>
    </row>
    <row r="56" spans="1:16" x14ac:dyDescent="0.2">
      <c r="A56" s="49"/>
      <c r="B56" s="147"/>
      <c r="C56" s="148"/>
      <c r="D56" s="148"/>
      <c r="E56" s="147"/>
      <c r="F56" s="147"/>
      <c r="G56" s="147"/>
      <c r="H56" s="147"/>
      <c r="I56" s="147"/>
      <c r="J56" s="147"/>
      <c r="M56"/>
    </row>
    <row r="57" spans="1:16" x14ac:dyDescent="0.2">
      <c r="B57" s="149"/>
      <c r="M57"/>
    </row>
    <row r="58" spans="1:16" x14ac:dyDescent="0.2">
      <c r="C58" s="150"/>
      <c r="D58" s="150"/>
      <c r="M58"/>
    </row>
    <row r="59" spans="1:16" x14ac:dyDescent="0.2">
      <c r="B59" s="149"/>
      <c r="M59"/>
    </row>
  </sheetData>
  <mergeCells count="3">
    <mergeCell ref="E1:J1"/>
    <mergeCell ref="B3:E3"/>
    <mergeCell ref="F3:J3"/>
  </mergeCells>
  <pageMargins left="0.59055118110236227" right="0.15748031496062992" top="0.62992125984251968" bottom="0.98425196850393704" header="0.35433070866141736" footer="0.51181102362204722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 tab. č.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dcterms:created xsi:type="dcterms:W3CDTF">2021-06-28T08:45:45Z</dcterms:created>
  <dcterms:modified xsi:type="dcterms:W3CDTF">2021-06-28T08:46:12Z</dcterms:modified>
</cp:coreProperties>
</file>