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Výdaje tab. č. 2 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62" i="1" l="1"/>
  <c r="D57" i="1"/>
  <c r="H56" i="1"/>
  <c r="G56" i="1"/>
  <c r="H55" i="1"/>
  <c r="G55" i="1"/>
  <c r="H54" i="1"/>
  <c r="G54" i="1"/>
  <c r="F53" i="1"/>
  <c r="F57" i="1" s="1"/>
  <c r="G57" i="1" s="1"/>
  <c r="E53" i="1"/>
  <c r="E57" i="1" s="1"/>
  <c r="H57" i="1" s="1"/>
  <c r="D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0" i="1"/>
  <c r="G40" i="1"/>
  <c r="F39" i="1"/>
  <c r="G39" i="1" s="1"/>
  <c r="E39" i="1"/>
  <c r="D39" i="1"/>
  <c r="H38" i="1"/>
  <c r="G38" i="1"/>
  <c r="H37" i="1"/>
  <c r="G37" i="1"/>
  <c r="H36" i="1"/>
  <c r="G36" i="1"/>
  <c r="F36" i="1"/>
  <c r="E36" i="1"/>
  <c r="D36" i="1"/>
  <c r="H35" i="1"/>
  <c r="G35" i="1"/>
  <c r="F34" i="1"/>
  <c r="G34" i="1" s="1"/>
  <c r="E34" i="1"/>
  <c r="D34" i="1"/>
  <c r="H33" i="1"/>
  <c r="G33" i="1"/>
  <c r="H32" i="1"/>
  <c r="G32" i="1"/>
  <c r="H31" i="1"/>
  <c r="G31" i="1"/>
  <c r="F30" i="1"/>
  <c r="G30" i="1" s="1"/>
  <c r="E30" i="1"/>
  <c r="H30" i="1" s="1"/>
  <c r="D30" i="1"/>
  <c r="H29" i="1"/>
  <c r="G29" i="1"/>
  <c r="H28" i="1"/>
  <c r="G28" i="1"/>
  <c r="H27" i="1"/>
  <c r="G27" i="1"/>
  <c r="H26" i="1"/>
  <c r="F26" i="1"/>
  <c r="E26" i="1"/>
  <c r="D26" i="1"/>
  <c r="G26" i="1" s="1"/>
  <c r="H25" i="1"/>
  <c r="G25" i="1"/>
  <c r="H24" i="1"/>
  <c r="G24" i="1"/>
  <c r="F24" i="1"/>
  <c r="E24" i="1"/>
  <c r="D24" i="1"/>
  <c r="H23" i="1"/>
  <c r="G23" i="1"/>
  <c r="F22" i="1"/>
  <c r="G22" i="1" s="1"/>
  <c r="E22" i="1"/>
  <c r="H22" i="1" s="1"/>
  <c r="D22" i="1"/>
  <c r="H21" i="1"/>
  <c r="G21" i="1"/>
  <c r="F20" i="1"/>
  <c r="E20" i="1"/>
  <c r="H20" i="1" s="1"/>
  <c r="D20" i="1"/>
  <c r="G20" i="1" s="1"/>
  <c r="H19" i="1"/>
  <c r="G19" i="1"/>
  <c r="H18" i="1"/>
  <c r="F18" i="1"/>
  <c r="E18" i="1"/>
  <c r="D18" i="1"/>
  <c r="G18" i="1" s="1"/>
  <c r="H17" i="1"/>
  <c r="G17" i="1"/>
  <c r="H16" i="1"/>
  <c r="G16" i="1"/>
  <c r="H15" i="1"/>
  <c r="G15" i="1"/>
  <c r="H14" i="1"/>
  <c r="G14" i="1"/>
  <c r="F14" i="1"/>
  <c r="E14" i="1"/>
  <c r="D14" i="1"/>
  <c r="D41" i="1" s="1"/>
  <c r="H13" i="1"/>
  <c r="G13" i="1"/>
  <c r="F12" i="1"/>
  <c r="F41" i="1" s="1"/>
  <c r="F58" i="1" s="1"/>
  <c r="E12" i="1"/>
  <c r="E41" i="1" s="1"/>
  <c r="D12" i="1"/>
  <c r="H11" i="1"/>
  <c r="G11" i="1"/>
  <c r="H10" i="1"/>
  <c r="G10" i="1"/>
  <c r="H9" i="1"/>
  <c r="G9" i="1"/>
  <c r="H8" i="1"/>
  <c r="G8" i="1"/>
  <c r="E58" i="1" l="1"/>
  <c r="H58" i="1" s="1"/>
  <c r="H41" i="1"/>
  <c r="G41" i="1"/>
  <c r="D58" i="1"/>
  <c r="G58" i="1" s="1"/>
  <c r="G12" i="1"/>
  <c r="G53" i="1"/>
  <c r="H12" i="1"/>
  <c r="H34" i="1"/>
  <c r="H39" i="1"/>
  <c r="H53" i="1"/>
</calcChain>
</file>

<file path=xl/sharedStrings.xml><?xml version="1.0" encoding="utf-8"?>
<sst xmlns="http://schemas.openxmlformats.org/spreadsheetml/2006/main" count="86" uniqueCount="75">
  <si>
    <t xml:space="preserve">Souhrný výkaz plnění rozpočtu výdajů MOb MOaP (v tis. Kč)   </t>
  </si>
  <si>
    <t>Plnění rozpočtu výdajů k 31. 12. 2019</t>
  </si>
  <si>
    <t>tabulka č. 2</t>
  </si>
  <si>
    <t>Schválený</t>
  </si>
  <si>
    <t>Upravený</t>
  </si>
  <si>
    <t>Plnění</t>
  </si>
  <si>
    <t>Plnění SR</t>
  </si>
  <si>
    <t>Plnění UR</t>
  </si>
  <si>
    <t>VÝDAJE</t>
  </si>
  <si>
    <t>rozpočet</t>
  </si>
  <si>
    <t>rozpočtu</t>
  </si>
  <si>
    <t>v %</t>
  </si>
  <si>
    <t>roku 2019</t>
  </si>
  <si>
    <t>k 31. 12. 2019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</si>
  <si>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</si>
  <si>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</si>
  <si>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</si>
  <si>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</si>
  <si>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Neinvestiční transfery</t>
  </si>
  <si>
    <t>OŠR</t>
  </si>
  <si>
    <t>Odbor strategického rozvoje školství a volnočasových aktivit</t>
  </si>
  <si>
    <t xml:space="preserve">       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</si>
  <si>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</si>
  <si>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</si>
  <si>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</si>
  <si>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</si>
  <si>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</si>
  <si>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</si>
  <si>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</si>
  <si>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</si>
  <si>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</si>
  <si>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</si>
  <si>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</si>
  <si>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</si>
  <si>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</si>
  <si>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</si>
  <si>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</si>
  <si>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</si>
  <si>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</si>
  <si>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</si>
  <si>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</si>
  <si>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</si>
  <si>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</si>
  <si>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</si>
  <si>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</si>
  <si>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</si>
  <si>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</si>
  <si>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</si>
  <si>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</si>
  <si>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</si>
  <si>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</si>
  <si>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</si>
  <si>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</si>
  <si>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</si>
  <si>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</si>
  <si>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</si>
  <si>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</si>
  <si>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</si>
  <si>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</si>
  <si>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strategického rozvoje školství a volnočasových aktivit</t>
  </si>
  <si>
    <t>v tom transfery</t>
  </si>
  <si>
    <t>OIT</t>
  </si>
  <si>
    <t>oddělení informačních technologií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</si>
  <si>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</si>
  <si>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</si>
  <si>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</si>
  <si>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</si>
  <si>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</si>
  <si>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</si>
  <si>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Investiční transfery spolkům</t>
  </si>
  <si>
    <t>K A P I T Á L O V É  V Ý D A J E   C E L K E M</t>
  </si>
  <si>
    <t>V Ý D A J E    C E L K E M</t>
  </si>
  <si>
    <t>Výnosy celkem</t>
  </si>
  <si>
    <t>Náklady celkem</t>
  </si>
  <si>
    <t>VH (zisk)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</si>
</sst>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" fillId="2" borderId="0" xfId="0" applyNumberFormat="1" applyFont="1" applyFill="1" applyBorder="1" applyAlignment="1" applyProtection="1"/>
    <xf numFmtId="0" fontId="0" fillId="2" borderId="0" xfId="0" applyFill="1"/>
    <xf numFmtId="4" fontId="0" fillId="0" borderId="0" xfId="0" applyNumberFormat="1"/>
    <xf numFmtId="3" fontId="2" fillId="0" borderId="1" xfId="0" applyNumberFormat="1" applyFont="1" applyFill="1" applyBorder="1" applyAlignment="1" applyProtection="1"/>
    <xf numFmtId="0" fontId="0" fillId="0" borderId="1" xfId="0" applyBorder="1" applyAlignment="1"/>
    <xf numFmtId="3" fontId="2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3" xfId="0" applyNumberFormat="1" applyFont="1" applyFill="1" applyBorder="1" applyAlignment="1" applyProtection="1"/>
    <xf numFmtId="3" fontId="4" fillId="2" borderId="4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0" fillId="2" borderId="0" xfId="0" applyFill="1" applyBorder="1"/>
    <xf numFmtId="0" fontId="5" fillId="2" borderId="0" xfId="0" applyFont="1" applyFill="1" applyBorder="1"/>
    <xf numFmtId="3" fontId="4" fillId="2" borderId="8" xfId="0" applyNumberFormat="1" applyFont="1" applyFill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 applyProtection="1">
      <alignment horizontal="center"/>
    </xf>
    <xf numFmtId="3" fontId="4" fillId="2" borderId="12" xfId="0" applyNumberFormat="1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3" fontId="0" fillId="0" borderId="21" xfId="0" applyNumberFormat="1" applyFont="1" applyFill="1" applyBorder="1"/>
    <xf numFmtId="165" fontId="0" fillId="0" borderId="20" xfId="0" applyNumberFormat="1" applyFont="1" applyFill="1" applyBorder="1"/>
    <xf numFmtId="165" fontId="0" fillId="0" borderId="22" xfId="0" applyNumberFormat="1" applyFont="1" applyFill="1" applyBorder="1"/>
    <xf numFmtId="3" fontId="0" fillId="0" borderId="0" xfId="0" applyNumberFormat="1"/>
    <xf numFmtId="0" fontId="0" fillId="0" borderId="7" xfId="0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0" fillId="0" borderId="23" xfId="0" applyNumberFormat="1" applyFont="1" applyFill="1" applyBorder="1"/>
    <xf numFmtId="165" fontId="0" fillId="0" borderId="9" xfId="0" applyNumberFormat="1" applyFont="1" applyFill="1" applyBorder="1"/>
    <xf numFmtId="165" fontId="0" fillId="0" borderId="24" xfId="0" applyNumberFormat="1" applyFont="1" applyFill="1" applyBorder="1"/>
    <xf numFmtId="0" fontId="8" fillId="3" borderId="25" xfId="1" applyFont="1" applyFill="1" applyBorder="1"/>
    <xf numFmtId="0" fontId="8" fillId="3" borderId="26" xfId="1" applyFont="1" applyFill="1" applyBorder="1"/>
    <xf numFmtId="0" fontId="8" fillId="3" borderId="26" xfId="0" applyFont="1" applyFill="1" applyBorder="1"/>
    <xf numFmtId="3" fontId="8" fillId="3" borderId="27" xfId="1" applyNumberFormat="1" applyFont="1" applyFill="1" applyBorder="1"/>
    <xf numFmtId="3" fontId="8" fillId="3" borderId="28" xfId="1" applyNumberFormat="1" applyFont="1" applyFill="1" applyBorder="1"/>
    <xf numFmtId="3" fontId="8" fillId="3" borderId="29" xfId="1" applyNumberFormat="1" applyFont="1" applyFill="1" applyBorder="1"/>
    <xf numFmtId="165" fontId="4" fillId="3" borderId="28" xfId="0" applyNumberFormat="1" applyFont="1" applyFill="1" applyBorder="1"/>
    <xf numFmtId="165" fontId="4" fillId="3" borderId="30" xfId="0" applyNumberFormat="1" applyFont="1" applyFill="1" applyBorder="1"/>
    <xf numFmtId="0" fontId="9" fillId="0" borderId="18" xfId="0" applyNumberFormat="1" applyFont="1" applyFill="1" applyBorder="1" applyAlignment="1" applyProtection="1"/>
    <xf numFmtId="3" fontId="9" fillId="0" borderId="19" xfId="0" applyNumberFormat="1" applyFont="1" applyFill="1" applyBorder="1"/>
    <xf numFmtId="3" fontId="9" fillId="0" borderId="20" xfId="0" applyNumberFormat="1" applyFont="1" applyFill="1" applyBorder="1"/>
    <xf numFmtId="3" fontId="9" fillId="0" borderId="21" xfId="0" applyNumberFormat="1" applyFont="1" applyFill="1" applyBorder="1"/>
    <xf numFmtId="0" fontId="4" fillId="0" borderId="7" xfId="0" applyFont="1" applyBorder="1"/>
    <xf numFmtId="0" fontId="4" fillId="0" borderId="0" xfId="0" applyFont="1" applyFill="1" applyBorder="1"/>
    <xf numFmtId="0" fontId="7" fillId="0" borderId="0" xfId="1" applyFont="1" applyFill="1" applyBorder="1"/>
    <xf numFmtId="3" fontId="9" fillId="0" borderId="8" xfId="1" applyNumberFormat="1" applyFont="1" applyFill="1" applyBorder="1"/>
    <xf numFmtId="3" fontId="9" fillId="0" borderId="9" xfId="1" applyNumberFormat="1" applyFont="1" applyFill="1" applyBorder="1"/>
    <xf numFmtId="3" fontId="7" fillId="0" borderId="23" xfId="1" applyNumberFormat="1" applyFill="1" applyBorder="1"/>
    <xf numFmtId="0" fontId="9" fillId="0" borderId="0" xfId="0" applyFont="1"/>
    <xf numFmtId="0" fontId="4" fillId="0" borderId="0" xfId="0" applyFont="1"/>
    <xf numFmtId="0" fontId="9" fillId="0" borderId="18" xfId="0" applyFont="1" applyBorder="1"/>
    <xf numFmtId="0" fontId="4" fillId="3" borderId="25" xfId="1" applyFont="1" applyFill="1" applyBorder="1"/>
    <xf numFmtId="0" fontId="4" fillId="3" borderId="26" xfId="1" applyFont="1" applyFill="1" applyBorder="1"/>
    <xf numFmtId="0" fontId="4" fillId="3" borderId="26" xfId="0" applyFont="1" applyFill="1" applyBorder="1"/>
    <xf numFmtId="3" fontId="4" fillId="3" borderId="27" xfId="1" applyNumberFormat="1" applyFont="1" applyFill="1" applyBorder="1"/>
    <xf numFmtId="3" fontId="4" fillId="3" borderId="28" xfId="1" applyNumberFormat="1" applyFont="1" applyFill="1" applyBorder="1"/>
    <xf numFmtId="3" fontId="4" fillId="3" borderId="29" xfId="1" applyNumberFormat="1" applyFont="1" applyFill="1" applyBorder="1"/>
    <xf numFmtId="0" fontId="0" fillId="0" borderId="0" xfId="0" applyFill="1"/>
    <xf numFmtId="0" fontId="0" fillId="4" borderId="0" xfId="0" applyFill="1"/>
    <xf numFmtId="0" fontId="4" fillId="0" borderId="7" xfId="1" applyFont="1" applyFill="1" applyBorder="1"/>
    <xf numFmtId="0" fontId="4" fillId="0" borderId="0" xfId="1" applyFont="1" applyFill="1" applyBorder="1"/>
    <xf numFmtId="0" fontId="9" fillId="0" borderId="0" xfId="0" applyFont="1" applyFill="1" applyBorder="1"/>
    <xf numFmtId="0" fontId="4" fillId="3" borderId="7" xfId="1" applyFont="1" applyFill="1" applyBorder="1"/>
    <xf numFmtId="0" fontId="4" fillId="3" borderId="0" xfId="1" applyFont="1" applyFill="1" applyBorder="1"/>
    <xf numFmtId="0" fontId="4" fillId="3" borderId="0" xfId="0" applyFont="1" applyFill="1" applyBorder="1"/>
    <xf numFmtId="0" fontId="8" fillId="3" borderId="29" xfId="0" applyFont="1" applyFill="1" applyBorder="1"/>
    <xf numFmtId="0" fontId="8" fillId="3" borderId="7" xfId="1" applyFont="1" applyFill="1" applyBorder="1"/>
    <xf numFmtId="0" fontId="8" fillId="3" borderId="0" xfId="1" applyFont="1" applyFill="1" applyBorder="1"/>
    <xf numFmtId="0" fontId="8" fillId="3" borderId="0" xfId="0" applyFont="1" applyFill="1" applyBorder="1"/>
    <xf numFmtId="3" fontId="8" fillId="3" borderId="8" xfId="1" applyNumberFormat="1" applyFont="1" applyFill="1" applyBorder="1"/>
    <xf numFmtId="3" fontId="8" fillId="3" borderId="9" xfId="1" applyNumberFormat="1" applyFont="1" applyFill="1" applyBorder="1"/>
    <xf numFmtId="3" fontId="8" fillId="3" borderId="23" xfId="1" applyNumberFormat="1" applyFont="1" applyFill="1" applyBorder="1"/>
    <xf numFmtId="0" fontId="8" fillId="3" borderId="25" xfId="0" applyNumberFormat="1" applyFont="1" applyFill="1" applyBorder="1" applyAlignment="1" applyProtection="1">
      <alignment vertical="center"/>
    </xf>
    <xf numFmtId="0" fontId="8" fillId="3" borderId="26" xfId="0" applyNumberFormat="1" applyFont="1" applyFill="1" applyBorder="1" applyAlignment="1" applyProtection="1">
      <alignment vertical="center"/>
    </xf>
    <xf numFmtId="0" fontId="9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3" fontId="11" fillId="4" borderId="8" xfId="0" applyNumberFormat="1" applyFont="1" applyFill="1" applyBorder="1"/>
    <xf numFmtId="3" fontId="11" fillId="4" borderId="9" xfId="0" applyNumberFormat="1" applyFont="1" applyFill="1" applyBorder="1"/>
    <xf numFmtId="3" fontId="11" fillId="4" borderId="23" xfId="0" applyNumberFormat="1" applyFont="1" applyFill="1" applyBorder="1"/>
    <xf numFmtId="165" fontId="11" fillId="4" borderId="9" xfId="0" applyNumberFormat="1" applyFont="1" applyFill="1" applyBorder="1"/>
    <xf numFmtId="165" fontId="11" fillId="4" borderId="24" xfId="0" applyNumberFormat="1" applyFont="1" applyFill="1" applyBorder="1"/>
    <xf numFmtId="165" fontId="4" fillId="3" borderId="31" xfId="0" applyNumberFormat="1" applyFont="1" applyFill="1" applyBorder="1"/>
    <xf numFmtId="165" fontId="4" fillId="3" borderId="32" xfId="0" applyNumberFormat="1" applyFont="1" applyFill="1" applyBorder="1"/>
    <xf numFmtId="0" fontId="4" fillId="5" borderId="2" xfId="0" applyNumberFormat="1" applyFont="1" applyFill="1" applyBorder="1" applyAlignment="1" applyProtection="1">
      <alignment vertical="center"/>
    </xf>
    <xf numFmtId="0" fontId="4" fillId="5" borderId="3" xfId="0" applyFont="1" applyFill="1" applyBorder="1"/>
    <xf numFmtId="0" fontId="0" fillId="5" borderId="3" xfId="0" applyFill="1" applyBorder="1"/>
    <xf numFmtId="3" fontId="4" fillId="5" borderId="5" xfId="0" applyNumberFormat="1" applyFont="1" applyFill="1" applyBorder="1" applyAlignment="1" applyProtection="1">
      <alignment vertical="center"/>
    </xf>
    <xf numFmtId="165" fontId="4" fillId="5" borderId="13" xfId="0" applyNumberFormat="1" applyFont="1" applyFill="1" applyBorder="1"/>
    <xf numFmtId="165" fontId="4" fillId="5" borderId="33" xfId="0" applyNumberFormat="1" applyFont="1" applyFill="1" applyBorder="1"/>
    <xf numFmtId="0" fontId="6" fillId="2" borderId="34" xfId="0" applyFont="1" applyFill="1" applyBorder="1"/>
    <xf numFmtId="0" fontId="0" fillId="2" borderId="35" xfId="0" applyFill="1" applyBorder="1"/>
    <xf numFmtId="0" fontId="4" fillId="2" borderId="35" xfId="0" applyNumberFormat="1" applyFont="1" applyFill="1" applyBorder="1" applyAlignment="1" applyProtection="1">
      <alignment vertical="center"/>
    </xf>
    <xf numFmtId="3" fontId="4" fillId="2" borderId="36" xfId="0" applyNumberFormat="1" applyFont="1" applyFill="1" applyBorder="1" applyAlignment="1" applyProtection="1">
      <alignment vertical="center"/>
    </xf>
    <xf numFmtId="3" fontId="4" fillId="2" borderId="15" xfId="0" applyNumberFormat="1" applyFont="1" applyFill="1" applyBorder="1" applyAlignment="1" applyProtection="1">
      <alignment vertical="center"/>
    </xf>
    <xf numFmtId="3" fontId="4" fillId="2" borderId="37" xfId="0" applyNumberFormat="1" applyFont="1" applyFill="1" applyBorder="1" applyAlignment="1" applyProtection="1">
      <alignment vertical="center"/>
    </xf>
    <xf numFmtId="165" fontId="0" fillId="2" borderId="28" xfId="0" applyNumberFormat="1" applyFont="1" applyFill="1" applyBorder="1"/>
    <xf numFmtId="165" fontId="0" fillId="2" borderId="30" xfId="0" applyNumberFormat="1" applyFont="1" applyFill="1" applyBorder="1"/>
    <xf numFmtId="0" fontId="4" fillId="0" borderId="17" xfId="0" applyFont="1" applyBorder="1"/>
    <xf numFmtId="0" fontId="0" fillId="0" borderId="18" xfId="0" applyNumberFormat="1" applyFill="1" applyBorder="1" applyAlignment="1" applyProtection="1"/>
    <xf numFmtId="3" fontId="0" fillId="0" borderId="19" xfId="0" applyNumberFormat="1" applyFont="1" applyFill="1" applyBorder="1" applyAlignment="1" applyProtection="1"/>
    <xf numFmtId="3" fontId="0" fillId="0" borderId="20" xfId="0" applyNumberFormat="1" applyFont="1" applyFill="1" applyBorder="1" applyAlignment="1" applyProtection="1"/>
    <xf numFmtId="3" fontId="0" fillId="0" borderId="2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/>
    <xf numFmtId="165" fontId="11" fillId="0" borderId="9" xfId="0" applyNumberFormat="1" applyFont="1" applyFill="1" applyBorder="1"/>
    <xf numFmtId="165" fontId="11" fillId="0" borderId="24" xfId="0" applyNumberFormat="1" applyFont="1" applyFill="1" applyBorder="1"/>
    <xf numFmtId="0" fontId="0" fillId="0" borderId="0" xfId="0" applyNumberFormat="1" applyFill="1" applyBorder="1" applyAlignment="1" applyProtection="1"/>
    <xf numFmtId="0" fontId="0" fillId="0" borderId="23" xfId="0" applyBorder="1" applyAlignment="1"/>
    <xf numFmtId="3" fontId="0" fillId="0" borderId="8" xfId="0" applyNumberFormat="1" applyFont="1" applyFill="1" applyBorder="1" applyAlignment="1" applyProtection="1"/>
    <xf numFmtId="3" fontId="0" fillId="0" borderId="9" xfId="0" applyNumberFormat="1" applyFont="1" applyFill="1" applyBorder="1" applyAlignment="1" applyProtection="1"/>
    <xf numFmtId="3" fontId="0" fillId="0" borderId="23" xfId="0" applyNumberFormat="1" applyFont="1" applyFill="1" applyBorder="1" applyAlignment="1" applyProtection="1"/>
    <xf numFmtId="3" fontId="10" fillId="0" borderId="23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" fillId="0" borderId="7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3" xfId="0" applyNumberFormat="1" applyFont="1" applyFill="1" applyBorder="1" applyAlignment="1" applyProtection="1">
      <alignment vertical="center"/>
    </xf>
    <xf numFmtId="0" fontId="12" fillId="0" borderId="17" xfId="0" applyFont="1" applyBorder="1"/>
    <xf numFmtId="0" fontId="12" fillId="0" borderId="18" xfId="0" applyFont="1" applyBorder="1"/>
    <xf numFmtId="0" fontId="12" fillId="0" borderId="7" xfId="0" applyFont="1" applyBorder="1"/>
    <xf numFmtId="0" fontId="12" fillId="0" borderId="0" xfId="0" applyFont="1" applyBorder="1"/>
    <xf numFmtId="3" fontId="9" fillId="0" borderId="8" xfId="0" applyNumberFormat="1" applyFont="1" applyFill="1" applyBorder="1" applyAlignment="1" applyProtection="1"/>
    <xf numFmtId="3" fontId="9" fillId="0" borderId="9" xfId="0" applyNumberFormat="1" applyFont="1" applyFill="1" applyBorder="1" applyAlignment="1" applyProtection="1"/>
    <xf numFmtId="165" fontId="9" fillId="0" borderId="9" xfId="0" applyNumberFormat="1" applyFont="1" applyFill="1" applyBorder="1"/>
    <xf numFmtId="165" fontId="9" fillId="0" borderId="24" xfId="0" applyNumberFormat="1" applyFont="1" applyFill="1" applyBorder="1"/>
    <xf numFmtId="0" fontId="4" fillId="5" borderId="7" xfId="0" applyFont="1" applyFill="1" applyBorder="1"/>
    <xf numFmtId="0" fontId="4" fillId="5" borderId="0" xfId="0" applyFont="1" applyFill="1"/>
    <xf numFmtId="3" fontId="4" fillId="5" borderId="8" xfId="0" applyNumberFormat="1" applyFont="1" applyFill="1" applyBorder="1" applyAlignment="1" applyProtection="1"/>
    <xf numFmtId="0" fontId="4" fillId="5" borderId="38" xfId="0" applyNumberFormat="1" applyFont="1" applyFill="1" applyBorder="1" applyAlignment="1" applyProtection="1">
      <alignment vertical="center"/>
    </xf>
    <xf numFmtId="0" fontId="0" fillId="5" borderId="39" xfId="0" applyFill="1" applyBorder="1"/>
    <xf numFmtId="3" fontId="4" fillId="5" borderId="40" xfId="0" applyNumberFormat="1" applyFont="1" applyFill="1" applyBorder="1" applyAlignment="1" applyProtection="1">
      <alignment vertical="center"/>
    </xf>
    <xf numFmtId="3" fontId="4" fillId="5" borderId="41" xfId="0" applyNumberFormat="1" applyFont="1" applyFill="1" applyBorder="1" applyAlignment="1" applyProtection="1">
      <alignment vertical="center"/>
    </xf>
    <xf numFmtId="3" fontId="4" fillId="5" borderId="42" xfId="0" applyNumberFormat="1" applyFont="1" applyFill="1" applyBorder="1" applyAlignment="1" applyProtection="1">
      <alignment vertical="center"/>
    </xf>
    <xf numFmtId="165" fontId="4" fillId="5" borderId="28" xfId="0" applyNumberFormat="1" applyFont="1" applyFill="1" applyBorder="1"/>
    <xf numFmtId="0" fontId="4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/>
    <xf numFmtId="3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9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14" fillId="0" borderId="0" xfId="0" applyNumberFormat="1" applyFont="1" applyFill="1"/>
    <xf numFmtId="3" fontId="15" fillId="0" borderId="0" xfId="0" applyNumberFormat="1" applyFont="1" applyFill="1"/>
    <xf numFmtId="3" fontId="3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/>
  </cellXfs>
  <cellStyles count="6">
    <cellStyle name="Normální" xfId="0" builtinId="0"/>
    <cellStyle name="normální 2" xfId="2"/>
    <cellStyle name="Normální 3" xfId="3"/>
    <cellStyle name="normální_čerpání příjmů 5-2005" xfId="1"/>
    <cellStyle name="Procenta 2" xfId="4"/>
    <cellStyle name="Procenta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I.%20pololet&#237;%20ZMOb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(1,2,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zoomScaleNormal="100" workbookViewId="0">
      <selection activeCell="L22" sqref="L22"/>
    </sheetView>
  </sheetViews>
  <sheetFormatPr defaultRowHeight="12.75" x14ac:dyDescent="0.2"/>
  <cols>
    <col min="1" max="1" width="7.28515625" customWidth="1"/>
    <col min="2" max="2" width="2.5703125" customWidth="1"/>
    <col min="3" max="3" width="53.42578125" customWidth="1"/>
    <col min="4" max="7" width="12.7109375" customWidth="1"/>
    <col min="8" max="8" width="12.85546875" customWidth="1"/>
    <col min="10" max="10" width="9.5703125" style="3" bestFit="1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10" ht="18" customHeight="1" thickBot="1" x14ac:dyDescent="0.3">
      <c r="A2" s="4" t="s">
        <v>1</v>
      </c>
      <c r="B2" s="5"/>
      <c r="C2" s="5"/>
      <c r="D2" s="5"/>
      <c r="E2" s="6" t="s">
        <v>2</v>
      </c>
      <c r="F2" s="7"/>
      <c r="G2" s="7"/>
      <c r="H2" s="5"/>
    </row>
    <row r="3" spans="1:10" x14ac:dyDescent="0.2">
      <c r="A3" s="8"/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3" t="s">
        <v>7</v>
      </c>
    </row>
    <row r="4" spans="1:10" ht="15.75" x14ac:dyDescent="0.25">
      <c r="A4" s="14"/>
      <c r="B4" s="15"/>
      <c r="C4" s="16" t="s">
        <v>8</v>
      </c>
      <c r="D4" s="17" t="s">
        <v>9</v>
      </c>
      <c r="E4" s="18" t="s">
        <v>9</v>
      </c>
      <c r="F4" s="18" t="s">
        <v>10</v>
      </c>
      <c r="G4" s="19" t="s">
        <v>11</v>
      </c>
      <c r="H4" s="20" t="s">
        <v>11</v>
      </c>
    </row>
    <row r="5" spans="1:10" ht="13.5" thickBot="1" x14ac:dyDescent="0.25">
      <c r="A5" s="21"/>
      <c r="B5" s="22"/>
      <c r="C5" s="23"/>
      <c r="D5" s="24" t="s">
        <v>12</v>
      </c>
      <c r="E5" s="25" t="s">
        <v>12</v>
      </c>
      <c r="F5" s="25" t="s">
        <v>13</v>
      </c>
      <c r="G5" s="26">
        <v>100</v>
      </c>
      <c r="H5" s="27">
        <v>100</v>
      </c>
    </row>
    <row r="6" spans="1:10" ht="8.25" customHeight="1" thickBot="1" x14ac:dyDescent="0.25">
      <c r="C6" s="28"/>
      <c r="D6" s="29"/>
      <c r="E6" s="29"/>
      <c r="F6" s="29"/>
      <c r="G6" s="29"/>
      <c r="H6" s="29"/>
      <c r="I6" s="28"/>
    </row>
    <row r="7" spans="1:10" x14ac:dyDescent="0.2">
      <c r="A7" s="30" t="s">
        <v>14</v>
      </c>
      <c r="B7" s="9"/>
      <c r="C7" s="9"/>
      <c r="D7" s="31">
        <v>1</v>
      </c>
      <c r="E7" s="31">
        <v>2</v>
      </c>
      <c r="F7" s="32">
        <v>3</v>
      </c>
      <c r="G7" s="32">
        <v>4</v>
      </c>
      <c r="H7" s="33">
        <v>5</v>
      </c>
    </row>
    <row r="8" spans="1:10" ht="12.75" customHeight="1" x14ac:dyDescent="0.2">
      <c r="A8" s="34"/>
      <c r="B8" s="35"/>
      <c r="C8" s="35" t="s">
        <v>15</v>
      </c>
      <c r="D8" s="36">
        <v>9057</v>
      </c>
      <c r="E8" s="37">
        <v>10475</v>
      </c>
      <c r="F8" s="38">
        <v>8450</v>
      </c>
      <c r="G8" s="39">
        <f>IF(D8&gt;0,F8/D8,0%)</f>
        <v>0.93298001545765707</v>
      </c>
      <c r="H8" s="40">
        <f>IF(E8&gt;0,F8/E8,0%)</f>
        <v>0.80668257756563244</v>
      </c>
      <c r="J8" s="41"/>
    </row>
    <row r="9" spans="1:10" x14ac:dyDescent="0.2">
      <c r="A9" s="42"/>
      <c r="B9" s="28"/>
      <c r="C9" s="28" t="s">
        <v>16</v>
      </c>
      <c r="D9" s="43">
        <v>11053</v>
      </c>
      <c r="E9" s="44">
        <v>17287</v>
      </c>
      <c r="F9" s="45">
        <v>16095</v>
      </c>
      <c r="G9" s="46">
        <f>IF(D9&gt;0,F9/D9,0%)</f>
        <v>1.4561657468560572</v>
      </c>
      <c r="H9" s="47">
        <f t="shared" ref="H9:H58" si="0">IF(E9&gt;0,F9/E9,0%)</f>
        <v>0.93104645109041473</v>
      </c>
      <c r="J9" s="41"/>
    </row>
    <row r="10" spans="1:10" x14ac:dyDescent="0.2">
      <c r="A10" s="42"/>
      <c r="B10" s="28"/>
      <c r="C10" s="28" t="s">
        <v>17</v>
      </c>
      <c r="D10" s="43">
        <v>44522</v>
      </c>
      <c r="E10" s="44">
        <v>60986</v>
      </c>
      <c r="F10" s="45">
        <v>60381</v>
      </c>
      <c r="G10" s="46">
        <f>IF(D10&gt;0,F10/D10,0%)</f>
        <v>1.3562059206684336</v>
      </c>
      <c r="H10" s="47">
        <f t="shared" si="0"/>
        <v>0.99007969042075228</v>
      </c>
      <c r="J10" s="41"/>
    </row>
    <row r="11" spans="1:10" x14ac:dyDescent="0.2">
      <c r="A11" s="42"/>
      <c r="B11" s="28"/>
      <c r="C11" s="28" t="s">
        <v>18</v>
      </c>
      <c r="D11" s="43">
        <v>4000</v>
      </c>
      <c r="E11" s="44">
        <v>3795</v>
      </c>
      <c r="F11" s="45">
        <v>2348</v>
      </c>
      <c r="G11" s="46">
        <f>IF(D11&gt;0,F11/D11,0%)</f>
        <v>0.58699999999999997</v>
      </c>
      <c r="H11" s="47">
        <f t="shared" si="0"/>
        <v>0.61870882740447963</v>
      </c>
      <c r="J11" s="41"/>
    </row>
    <row r="12" spans="1:10" x14ac:dyDescent="0.2">
      <c r="A12" s="48" t="s">
        <v>19</v>
      </c>
      <c r="B12" s="49" t="s">
        <v>20</v>
      </c>
      <c r="C12" s="50"/>
      <c r="D12" s="51">
        <f>SUM(D8:D11)</f>
        <v>68632</v>
      </c>
      <c r="E12" s="52">
        <f>SUM(E8:E11)</f>
        <v>92543</v>
      </c>
      <c r="F12" s="53">
        <f>SUM(F8:F11)</f>
        <v>87274</v>
      </c>
      <c r="G12" s="54">
        <f>IF(D12&gt;0,F12/D12,0%)</f>
        <v>1.2716225667327195</v>
      </c>
      <c r="H12" s="55">
        <f t="shared" si="0"/>
        <v>0.94306430524188756</v>
      </c>
      <c r="J12" s="41"/>
    </row>
    <row r="13" spans="1:10" x14ac:dyDescent="0.2">
      <c r="A13" s="34" t="s">
        <v>21</v>
      </c>
      <c r="B13" s="35"/>
      <c r="C13" s="56" t="s">
        <v>22</v>
      </c>
      <c r="D13" s="57">
        <v>734</v>
      </c>
      <c r="E13" s="58">
        <v>749</v>
      </c>
      <c r="F13" s="59">
        <v>685</v>
      </c>
      <c r="G13" s="39">
        <f t="shared" ref="G13:G58" si="1">IF(D13&gt;0,F13/D13,0%)</f>
        <v>0.93324250681198906</v>
      </c>
      <c r="H13" s="40">
        <f t="shared" si="0"/>
        <v>0.9145527369826435</v>
      </c>
      <c r="J13" s="41"/>
    </row>
    <row r="14" spans="1:10" x14ac:dyDescent="0.2">
      <c r="A14" s="48" t="s">
        <v>23</v>
      </c>
      <c r="B14" s="49" t="s">
        <v>24</v>
      </c>
      <c r="C14" s="50"/>
      <c r="D14" s="51">
        <f>SUM(D13:D13)</f>
        <v>734</v>
      </c>
      <c r="E14" s="52">
        <f>SUM(E13:E13)</f>
        <v>749</v>
      </c>
      <c r="F14" s="53">
        <f>SUM(F13:F13)</f>
        <v>685</v>
      </c>
      <c r="G14" s="54">
        <f t="shared" si="1"/>
        <v>0.93324250681198906</v>
      </c>
      <c r="H14" s="55">
        <f t="shared" si="0"/>
        <v>0.9145527369826435</v>
      </c>
      <c r="J14" s="41"/>
    </row>
    <row r="15" spans="1:10" x14ac:dyDescent="0.2">
      <c r="A15" s="34"/>
      <c r="B15" s="35"/>
      <c r="C15" s="35" t="s">
        <v>25</v>
      </c>
      <c r="D15" s="36">
        <v>242</v>
      </c>
      <c r="E15" s="37">
        <v>242</v>
      </c>
      <c r="F15" s="38">
        <v>151</v>
      </c>
      <c r="G15" s="39">
        <f t="shared" si="1"/>
        <v>0.62396694214876036</v>
      </c>
      <c r="H15" s="40">
        <f t="shared" si="0"/>
        <v>0.62396694214876036</v>
      </c>
      <c r="J15" s="41"/>
    </row>
    <row r="16" spans="1:10" x14ac:dyDescent="0.2">
      <c r="A16" s="42"/>
      <c r="B16" s="28"/>
      <c r="C16" s="28" t="s">
        <v>26</v>
      </c>
      <c r="D16" s="43">
        <v>415</v>
      </c>
      <c r="E16" s="44">
        <v>524</v>
      </c>
      <c r="F16" s="45">
        <v>465</v>
      </c>
      <c r="G16" s="46">
        <f t="shared" si="1"/>
        <v>1.1204819277108433</v>
      </c>
      <c r="H16" s="47">
        <f t="shared" si="0"/>
        <v>0.88740458015267176</v>
      </c>
      <c r="J16" s="41"/>
    </row>
    <row r="17" spans="1:12" x14ac:dyDescent="0.2">
      <c r="A17" s="60"/>
      <c r="B17" s="61"/>
      <c r="C17" s="62" t="s">
        <v>27</v>
      </c>
      <c r="D17" s="63">
        <v>16401</v>
      </c>
      <c r="E17" s="64">
        <v>16926</v>
      </c>
      <c r="F17" s="65">
        <v>14387</v>
      </c>
      <c r="G17" s="46">
        <f t="shared" si="1"/>
        <v>0.87720260959697582</v>
      </c>
      <c r="H17" s="47">
        <f t="shared" si="0"/>
        <v>0.84999409192957576</v>
      </c>
      <c r="I17" s="28"/>
      <c r="J17" s="41"/>
      <c r="K17" s="66"/>
    </row>
    <row r="18" spans="1:12" x14ac:dyDescent="0.2">
      <c r="A18" s="48" t="s">
        <v>28</v>
      </c>
      <c r="B18" s="49" t="s">
        <v>29</v>
      </c>
      <c r="C18" s="50"/>
      <c r="D18" s="51">
        <f>SUM(D15:D17)</f>
        <v>17058</v>
      </c>
      <c r="E18" s="52">
        <f>SUM(E15:E17)</f>
        <v>17692</v>
      </c>
      <c r="F18" s="53">
        <f>SUM(F15:F17)</f>
        <v>15003</v>
      </c>
      <c r="G18" s="54">
        <f t="shared" si="1"/>
        <v>0.87952866690116072</v>
      </c>
      <c r="H18" s="55">
        <f t="shared" si="0"/>
        <v>0.8480104001808727</v>
      </c>
      <c r="J18" s="41"/>
      <c r="L18" s="67"/>
    </row>
    <row r="19" spans="1:12" x14ac:dyDescent="0.2">
      <c r="A19" s="34"/>
      <c r="B19" s="35"/>
      <c r="C19" s="68" t="s">
        <v>30</v>
      </c>
      <c r="D19" s="36">
        <v>121747</v>
      </c>
      <c r="E19" s="37">
        <v>139688</v>
      </c>
      <c r="F19" s="38">
        <v>128857</v>
      </c>
      <c r="G19" s="39">
        <f t="shared" si="1"/>
        <v>1.058399796298882</v>
      </c>
      <c r="H19" s="40">
        <f t="shared" si="0"/>
        <v>0.92246291735868502</v>
      </c>
      <c r="J19" s="41"/>
    </row>
    <row r="20" spans="1:12" s="75" customFormat="1" x14ac:dyDescent="0.2">
      <c r="A20" s="69"/>
      <c r="B20" s="70" t="s">
        <v>31</v>
      </c>
      <c r="C20" s="71"/>
      <c r="D20" s="72">
        <f>SUM(D19)</f>
        <v>121747</v>
      </c>
      <c r="E20" s="73">
        <f>SUM(E19)</f>
        <v>139688</v>
      </c>
      <c r="F20" s="74">
        <f>SUM(F19)</f>
        <v>128857</v>
      </c>
      <c r="G20" s="54">
        <f t="shared" si="1"/>
        <v>1.058399796298882</v>
      </c>
      <c r="H20" s="55">
        <f t="shared" si="0"/>
        <v>0.92246291735868502</v>
      </c>
      <c r="J20" s="41"/>
    </row>
    <row r="21" spans="1:12" x14ac:dyDescent="0.2">
      <c r="A21" s="34"/>
      <c r="B21" s="35"/>
      <c r="C21" s="35" t="s">
        <v>32</v>
      </c>
      <c r="D21" s="36">
        <v>5194</v>
      </c>
      <c r="E21" s="37">
        <v>4383</v>
      </c>
      <c r="F21" s="38">
        <v>3951</v>
      </c>
      <c r="G21" s="39">
        <f t="shared" si="1"/>
        <v>0.76068540623796688</v>
      </c>
      <c r="H21" s="40">
        <f t="shared" si="0"/>
        <v>0.90143737166324434</v>
      </c>
      <c r="J21" s="41"/>
    </row>
    <row r="22" spans="1:12" s="75" customFormat="1" x14ac:dyDescent="0.2">
      <c r="A22" s="69"/>
      <c r="B22" s="70" t="s">
        <v>33</v>
      </c>
      <c r="C22" s="71"/>
      <c r="D22" s="72">
        <f>SUM(D21)</f>
        <v>5194</v>
      </c>
      <c r="E22" s="73">
        <f>SUM(E21)</f>
        <v>4383</v>
      </c>
      <c r="F22" s="74">
        <f>SUM(F21)</f>
        <v>3951</v>
      </c>
      <c r="G22" s="54">
        <f t="shared" si="1"/>
        <v>0.76068540623796688</v>
      </c>
      <c r="H22" s="55">
        <f t="shared" si="0"/>
        <v>0.90143737166324434</v>
      </c>
      <c r="J22" s="41"/>
    </row>
    <row r="23" spans="1:12" x14ac:dyDescent="0.2">
      <c r="A23" s="34"/>
      <c r="B23" s="35"/>
      <c r="C23" s="35" t="s">
        <v>34</v>
      </c>
      <c r="D23" s="36">
        <v>355</v>
      </c>
      <c r="E23" s="37">
        <v>352</v>
      </c>
      <c r="F23" s="38">
        <v>166</v>
      </c>
      <c r="G23" s="39">
        <f t="shared" si="1"/>
        <v>0.46760563380281689</v>
      </c>
      <c r="H23" s="40">
        <f t="shared" si="0"/>
        <v>0.47159090909090912</v>
      </c>
      <c r="J23" s="41"/>
    </row>
    <row r="24" spans="1:12" s="76" customFormat="1" x14ac:dyDescent="0.2">
      <c r="A24" s="69"/>
      <c r="B24" s="70" t="s">
        <v>35</v>
      </c>
      <c r="C24" s="71"/>
      <c r="D24" s="72">
        <f>SUM(D23)</f>
        <v>355</v>
      </c>
      <c r="E24" s="73">
        <f>SUM(E23)</f>
        <v>352</v>
      </c>
      <c r="F24" s="74">
        <f>SUM(F23)</f>
        <v>166</v>
      </c>
      <c r="G24" s="54">
        <f t="shared" si="1"/>
        <v>0.46760563380281689</v>
      </c>
      <c r="H24" s="55">
        <f t="shared" si="0"/>
        <v>0.47159090909090912</v>
      </c>
      <c r="J24" s="41"/>
    </row>
    <row r="25" spans="1:12" s="76" customFormat="1" x14ac:dyDescent="0.2">
      <c r="A25" s="77"/>
      <c r="B25" s="78"/>
      <c r="C25" s="79" t="s">
        <v>36</v>
      </c>
      <c r="D25" s="36">
        <v>2135</v>
      </c>
      <c r="E25" s="37">
        <v>2223</v>
      </c>
      <c r="F25" s="38">
        <v>1873</v>
      </c>
      <c r="G25" s="39">
        <f>IF(D25&gt;0,F25/D25,0%)</f>
        <v>0.8772833723653396</v>
      </c>
      <c r="H25" s="40">
        <f>IF(E25&gt;0,F25/E25,0%)</f>
        <v>0.84255510571300041</v>
      </c>
      <c r="J25" s="41"/>
    </row>
    <row r="26" spans="1:12" s="76" customFormat="1" x14ac:dyDescent="0.2">
      <c r="A26" s="80"/>
      <c r="B26" s="81" t="s">
        <v>37</v>
      </c>
      <c r="C26" s="82"/>
      <c r="D26" s="72">
        <f>SUM(D25)</f>
        <v>2135</v>
      </c>
      <c r="E26" s="73">
        <f>SUM(E25)</f>
        <v>2223</v>
      </c>
      <c r="F26" s="74">
        <f>SUM(F25)</f>
        <v>1873</v>
      </c>
      <c r="G26" s="54">
        <f>IF(D26&gt;0,F26/D26,0%)</f>
        <v>0.8772833723653396</v>
      </c>
      <c r="H26" s="55">
        <f>IF(E26&gt;0,F26/E26,0%)</f>
        <v>0.84255510571300041</v>
      </c>
      <c r="J26" s="41"/>
    </row>
    <row r="27" spans="1:12" x14ac:dyDescent="0.2">
      <c r="A27" s="34"/>
      <c r="B27" s="35"/>
      <c r="C27" s="35" t="s">
        <v>38</v>
      </c>
      <c r="D27" s="36">
        <v>11894</v>
      </c>
      <c r="E27" s="37">
        <v>8877</v>
      </c>
      <c r="F27" s="38">
        <v>4147</v>
      </c>
      <c r="G27" s="39">
        <f t="shared" si="1"/>
        <v>0.34866319152513875</v>
      </c>
      <c r="H27" s="40">
        <f t="shared" si="0"/>
        <v>0.46716232961586124</v>
      </c>
      <c r="J27" s="41"/>
    </row>
    <row r="28" spans="1:12" x14ac:dyDescent="0.2">
      <c r="A28" s="42"/>
      <c r="B28" s="28"/>
      <c r="C28" s="28" t="s">
        <v>39</v>
      </c>
      <c r="D28" s="43">
        <v>86414</v>
      </c>
      <c r="E28" s="44">
        <v>91151</v>
      </c>
      <c r="F28" s="45">
        <v>91068</v>
      </c>
      <c r="G28" s="46">
        <f t="shared" si="1"/>
        <v>1.0538570139097831</v>
      </c>
      <c r="H28" s="47">
        <f t="shared" si="0"/>
        <v>0.99908942304527648</v>
      </c>
      <c r="J28" s="41"/>
    </row>
    <row r="29" spans="1:12" x14ac:dyDescent="0.2">
      <c r="A29" s="42"/>
      <c r="B29" s="28"/>
      <c r="C29" s="28" t="s">
        <v>40</v>
      </c>
      <c r="D29" s="43">
        <v>7750</v>
      </c>
      <c r="E29" s="44">
        <v>24391</v>
      </c>
      <c r="F29" s="45">
        <v>20944</v>
      </c>
      <c r="G29" s="46">
        <f t="shared" si="1"/>
        <v>2.7024516129032259</v>
      </c>
      <c r="H29" s="47">
        <f t="shared" si="0"/>
        <v>0.85867738100118896</v>
      </c>
      <c r="I29" s="28"/>
      <c r="J29" s="41"/>
    </row>
    <row r="30" spans="1:12" x14ac:dyDescent="0.2">
      <c r="A30" s="48" t="s">
        <v>41</v>
      </c>
      <c r="B30" s="49" t="s">
        <v>42</v>
      </c>
      <c r="C30" s="83"/>
      <c r="D30" s="51">
        <f>SUM(D27:D29)</f>
        <v>106058</v>
      </c>
      <c r="E30" s="52">
        <f>SUM(E27:E29)</f>
        <v>124419</v>
      </c>
      <c r="F30" s="53">
        <f>SUM(F27:F29)</f>
        <v>116159</v>
      </c>
      <c r="G30" s="54">
        <f t="shared" si="1"/>
        <v>1.0952403401912161</v>
      </c>
      <c r="H30" s="55">
        <f t="shared" si="0"/>
        <v>0.93361142590761859</v>
      </c>
      <c r="J30" s="41"/>
    </row>
    <row r="31" spans="1:12" x14ac:dyDescent="0.2">
      <c r="A31" s="34"/>
      <c r="B31" s="35"/>
      <c r="C31" s="35" t="s">
        <v>43</v>
      </c>
      <c r="D31" s="36">
        <v>2870</v>
      </c>
      <c r="E31" s="37">
        <v>2700</v>
      </c>
      <c r="F31" s="38">
        <v>2684</v>
      </c>
      <c r="G31" s="39">
        <f t="shared" si="1"/>
        <v>0.93519163763066204</v>
      </c>
      <c r="H31" s="40">
        <f t="shared" si="0"/>
        <v>0.99407407407407411</v>
      </c>
      <c r="J31" s="41"/>
    </row>
    <row r="32" spans="1:12" x14ac:dyDescent="0.2">
      <c r="A32" s="42"/>
      <c r="B32" s="28"/>
      <c r="C32" s="28" t="s">
        <v>44</v>
      </c>
      <c r="D32" s="43">
        <v>84677</v>
      </c>
      <c r="E32" s="44">
        <v>83063</v>
      </c>
      <c r="F32" s="45">
        <v>75363</v>
      </c>
      <c r="G32" s="46">
        <f t="shared" si="1"/>
        <v>0.89000555050367869</v>
      </c>
      <c r="H32" s="47">
        <f t="shared" si="0"/>
        <v>0.90729927886062389</v>
      </c>
      <c r="J32" s="41"/>
    </row>
    <row r="33" spans="1:10" x14ac:dyDescent="0.2">
      <c r="A33" s="42"/>
      <c r="B33" s="28"/>
      <c r="C33" s="28" t="s">
        <v>45</v>
      </c>
      <c r="D33" s="43">
        <v>260</v>
      </c>
      <c r="E33" s="44">
        <v>292</v>
      </c>
      <c r="F33" s="45">
        <v>129</v>
      </c>
      <c r="G33" s="46">
        <f t="shared" si="1"/>
        <v>0.49615384615384617</v>
      </c>
      <c r="H33" s="47">
        <f t="shared" si="0"/>
        <v>0.44178082191780821</v>
      </c>
      <c r="J33" s="41"/>
    </row>
    <row r="34" spans="1:10" x14ac:dyDescent="0.2">
      <c r="A34" s="84" t="s">
        <v>46</v>
      </c>
      <c r="B34" s="85" t="s">
        <v>47</v>
      </c>
      <c r="C34" s="86"/>
      <c r="D34" s="87">
        <f>SUM(D31:D33)</f>
        <v>87807</v>
      </c>
      <c r="E34" s="88">
        <f>SUM(E31:E33)</f>
        <v>86055</v>
      </c>
      <c r="F34" s="89">
        <f>SUM(F31:F33)</f>
        <v>78176</v>
      </c>
      <c r="G34" s="54">
        <f t="shared" si="1"/>
        <v>0.89031626180145096</v>
      </c>
      <c r="H34" s="55">
        <f t="shared" si="0"/>
        <v>0.9084422752890593</v>
      </c>
      <c r="J34" s="41"/>
    </row>
    <row r="35" spans="1:10" x14ac:dyDescent="0.2">
      <c r="A35" s="34"/>
      <c r="B35" s="35"/>
      <c r="C35" s="35" t="s">
        <v>48</v>
      </c>
      <c r="D35" s="36">
        <v>278</v>
      </c>
      <c r="E35" s="37">
        <v>158</v>
      </c>
      <c r="F35" s="38">
        <v>133</v>
      </c>
      <c r="G35" s="39">
        <f t="shared" si="1"/>
        <v>0.47841726618705038</v>
      </c>
      <c r="H35" s="40">
        <f t="shared" si="0"/>
        <v>0.84177215189873422</v>
      </c>
      <c r="J35" s="41"/>
    </row>
    <row r="36" spans="1:10" x14ac:dyDescent="0.2">
      <c r="A36" s="90" t="s">
        <v>49</v>
      </c>
      <c r="B36" s="91" t="s">
        <v>50</v>
      </c>
      <c r="C36" s="91"/>
      <c r="D36" s="51">
        <f>SUM(D35:D35)</f>
        <v>278</v>
      </c>
      <c r="E36" s="52">
        <f>SUM(E35:E35)</f>
        <v>158</v>
      </c>
      <c r="F36" s="53">
        <f>SUM(F35:F35)</f>
        <v>133</v>
      </c>
      <c r="G36" s="54">
        <f t="shared" si="1"/>
        <v>0.47841726618705038</v>
      </c>
      <c r="H36" s="55">
        <f t="shared" si="0"/>
        <v>0.84177215189873422</v>
      </c>
      <c r="J36" s="41"/>
    </row>
    <row r="37" spans="1:10" x14ac:dyDescent="0.2">
      <c r="A37" s="34"/>
      <c r="B37" s="35"/>
      <c r="C37" s="35" t="s">
        <v>51</v>
      </c>
      <c r="D37" s="36">
        <v>2829</v>
      </c>
      <c r="E37" s="37">
        <v>3397</v>
      </c>
      <c r="F37" s="38">
        <v>3302</v>
      </c>
      <c r="G37" s="39">
        <f t="shared" si="1"/>
        <v>1.1671968893601981</v>
      </c>
      <c r="H37" s="40">
        <f t="shared" si="0"/>
        <v>0.97203414777745067</v>
      </c>
      <c r="J37" s="41"/>
    </row>
    <row r="38" spans="1:10" s="66" customFormat="1" x14ac:dyDescent="0.2">
      <c r="A38" s="92"/>
      <c r="B38" s="93"/>
      <c r="C38" s="94" t="s">
        <v>52</v>
      </c>
      <c r="D38" s="95">
        <v>0</v>
      </c>
      <c r="E38" s="96">
        <v>0</v>
      </c>
      <c r="F38" s="97">
        <v>0</v>
      </c>
      <c r="G38" s="98">
        <f t="shared" si="1"/>
        <v>0</v>
      </c>
      <c r="H38" s="99">
        <f t="shared" si="0"/>
        <v>0</v>
      </c>
      <c r="J38" s="41"/>
    </row>
    <row r="39" spans="1:10" x14ac:dyDescent="0.2">
      <c r="A39" s="48" t="s">
        <v>53</v>
      </c>
      <c r="B39" s="49" t="s">
        <v>54</v>
      </c>
      <c r="C39" s="50"/>
      <c r="D39" s="51">
        <f>D37</f>
        <v>2829</v>
      </c>
      <c r="E39" s="52">
        <f>E37</f>
        <v>3397</v>
      </c>
      <c r="F39" s="53">
        <f>F37</f>
        <v>3302</v>
      </c>
      <c r="G39" s="54">
        <f t="shared" si="1"/>
        <v>1.1671968893601981</v>
      </c>
      <c r="H39" s="55">
        <f t="shared" si="0"/>
        <v>0.97203414777745067</v>
      </c>
      <c r="J39" s="41"/>
    </row>
    <row r="40" spans="1:10" ht="13.5" thickBot="1" x14ac:dyDescent="0.25">
      <c r="A40" s="84" t="s">
        <v>55</v>
      </c>
      <c r="B40" s="85" t="s">
        <v>56</v>
      </c>
      <c r="C40" s="86"/>
      <c r="D40" s="87">
        <v>2944</v>
      </c>
      <c r="E40" s="88">
        <v>12236</v>
      </c>
      <c r="F40" s="89">
        <v>0</v>
      </c>
      <c r="G40" s="100">
        <f t="shared" si="1"/>
        <v>0</v>
      </c>
      <c r="H40" s="101">
        <f t="shared" si="0"/>
        <v>0</v>
      </c>
      <c r="J40" s="41"/>
    </row>
    <row r="41" spans="1:10" ht="13.5" thickBot="1" x14ac:dyDescent="0.25">
      <c r="A41" s="102" t="s">
        <v>57</v>
      </c>
      <c r="B41" s="103"/>
      <c r="C41" s="104"/>
      <c r="D41" s="105">
        <f>D12+D14+D18+D20+D22+D24+D30+D34+D36+D39+D40+D26</f>
        <v>415771</v>
      </c>
      <c r="E41" s="105">
        <f>SUM(E12,E14,E18,E20,E22,E24,E26,E30,E34,E36,E39,E40)</f>
        <v>483895</v>
      </c>
      <c r="F41" s="105">
        <f>F12+F14+F18+F20+F22+F24+F30+F34+F36+F39+F40+F26</f>
        <v>435579</v>
      </c>
      <c r="G41" s="106">
        <f>IF(D41&gt;0,F41/D41,0%)</f>
        <v>1.0476416104057282</v>
      </c>
      <c r="H41" s="107">
        <f t="shared" si="0"/>
        <v>0.90015189245600802</v>
      </c>
      <c r="J41" s="41"/>
    </row>
    <row r="42" spans="1:10" x14ac:dyDescent="0.2">
      <c r="A42" s="108" t="s">
        <v>58</v>
      </c>
      <c r="B42" s="109"/>
      <c r="C42" s="110"/>
      <c r="D42" s="111"/>
      <c r="E42" s="112"/>
      <c r="F42" s="113"/>
      <c r="G42" s="114"/>
      <c r="H42" s="115"/>
      <c r="J42" s="41"/>
    </row>
    <row r="43" spans="1:10" x14ac:dyDescent="0.2">
      <c r="A43" s="116" t="s">
        <v>19</v>
      </c>
      <c r="B43" s="35" t="s">
        <v>59</v>
      </c>
      <c r="C43" s="117"/>
      <c r="D43" s="118">
        <v>63395</v>
      </c>
      <c r="E43" s="119">
        <v>53870</v>
      </c>
      <c r="F43" s="120">
        <v>50930</v>
      </c>
      <c r="G43" s="39">
        <f t="shared" si="1"/>
        <v>0.80337566054105214</v>
      </c>
      <c r="H43" s="40">
        <f t="shared" si="0"/>
        <v>0.94542416929645445</v>
      </c>
      <c r="J43" s="41"/>
    </row>
    <row r="44" spans="1:10" x14ac:dyDescent="0.2">
      <c r="A44" s="60"/>
      <c r="B44" s="94"/>
      <c r="C44" s="121" t="s">
        <v>60</v>
      </c>
      <c r="D44" s="122">
        <v>21838</v>
      </c>
      <c r="E44" s="122">
        <v>35956</v>
      </c>
      <c r="F44" s="123">
        <v>34705</v>
      </c>
      <c r="G44" s="124">
        <f t="shared" si="1"/>
        <v>1.5892023079036541</v>
      </c>
      <c r="H44" s="125">
        <f t="shared" si="0"/>
        <v>0.96520747580376021</v>
      </c>
      <c r="J44" s="41"/>
    </row>
    <row r="45" spans="1:10" x14ac:dyDescent="0.2">
      <c r="A45" s="60" t="s">
        <v>61</v>
      </c>
      <c r="B45" s="126" t="s">
        <v>62</v>
      </c>
      <c r="C45" s="127"/>
      <c r="D45" s="128">
        <v>2415</v>
      </c>
      <c r="E45" s="129">
        <v>1071</v>
      </c>
      <c r="F45" s="130">
        <v>1040</v>
      </c>
      <c r="G45" s="46">
        <f t="shared" si="1"/>
        <v>0.43064182194616979</v>
      </c>
      <c r="H45" s="47">
        <f t="shared" si="0"/>
        <v>0.97105508870214752</v>
      </c>
      <c r="J45" s="41"/>
    </row>
    <row r="46" spans="1:10" x14ac:dyDescent="0.2">
      <c r="A46" s="60"/>
      <c r="B46" s="28"/>
      <c r="C46" s="121" t="s">
        <v>60</v>
      </c>
      <c r="D46" s="122">
        <v>0</v>
      </c>
      <c r="E46" s="123">
        <v>692</v>
      </c>
      <c r="F46" s="131">
        <v>692</v>
      </c>
      <c r="G46" s="124">
        <f t="shared" si="1"/>
        <v>0</v>
      </c>
      <c r="H46" s="125">
        <f t="shared" si="0"/>
        <v>1</v>
      </c>
      <c r="J46" s="41"/>
    </row>
    <row r="47" spans="1:10" x14ac:dyDescent="0.2">
      <c r="A47" s="60" t="s">
        <v>28</v>
      </c>
      <c r="B47" s="93" t="s">
        <v>63</v>
      </c>
      <c r="C47" s="132"/>
      <c r="D47" s="128">
        <v>830</v>
      </c>
      <c r="E47" s="129">
        <v>143</v>
      </c>
      <c r="F47" s="130">
        <v>141</v>
      </c>
      <c r="G47" s="46">
        <f t="shared" si="1"/>
        <v>0.16987951807228915</v>
      </c>
      <c r="H47" s="47">
        <f t="shared" si="0"/>
        <v>0.98601398601398604</v>
      </c>
      <c r="J47" s="41"/>
    </row>
    <row r="48" spans="1:10" x14ac:dyDescent="0.2">
      <c r="A48" s="60" t="s">
        <v>41</v>
      </c>
      <c r="B48" s="79" t="s">
        <v>64</v>
      </c>
      <c r="C48" s="132"/>
      <c r="D48" s="128">
        <v>11852</v>
      </c>
      <c r="E48" s="128">
        <v>22573</v>
      </c>
      <c r="F48" s="128">
        <v>22170</v>
      </c>
      <c r="G48" s="46">
        <f t="shared" si="1"/>
        <v>1.8705703678704015</v>
      </c>
      <c r="H48" s="47">
        <f t="shared" si="0"/>
        <v>0.9821468125636823</v>
      </c>
      <c r="J48" s="41"/>
    </row>
    <row r="49" spans="1:10" x14ac:dyDescent="0.2">
      <c r="A49" s="60"/>
      <c r="B49" s="79"/>
      <c r="C49" s="121" t="s">
        <v>60</v>
      </c>
      <c r="D49" s="122">
        <v>1118</v>
      </c>
      <c r="E49" s="122">
        <v>8964</v>
      </c>
      <c r="F49" s="122">
        <v>8963</v>
      </c>
      <c r="G49" s="124">
        <f t="shared" si="1"/>
        <v>8.0169946332737023</v>
      </c>
      <c r="H49" s="125">
        <f t="shared" si="0"/>
        <v>0.99988844265952703</v>
      </c>
      <c r="J49" s="41"/>
    </row>
    <row r="50" spans="1:10" x14ac:dyDescent="0.2">
      <c r="A50" s="133" t="s">
        <v>46</v>
      </c>
      <c r="B50" s="134" t="s">
        <v>65</v>
      </c>
      <c r="C50" s="135"/>
      <c r="D50" s="128">
        <v>34389</v>
      </c>
      <c r="E50" s="128">
        <v>29091</v>
      </c>
      <c r="F50" s="128">
        <v>26015</v>
      </c>
      <c r="G50" s="46">
        <f t="shared" si="1"/>
        <v>0.75649190148012446</v>
      </c>
      <c r="H50" s="47">
        <f t="shared" si="0"/>
        <v>0.89426283042865495</v>
      </c>
      <c r="J50" s="41"/>
    </row>
    <row r="51" spans="1:10" x14ac:dyDescent="0.2">
      <c r="A51" s="133"/>
      <c r="B51" s="134"/>
      <c r="C51" s="121" t="s">
        <v>60</v>
      </c>
      <c r="D51" s="122">
        <v>28609</v>
      </c>
      <c r="E51" s="123">
        <v>20928</v>
      </c>
      <c r="F51" s="131">
        <v>20928</v>
      </c>
      <c r="G51" s="124">
        <f t="shared" si="1"/>
        <v>0.73151805375930656</v>
      </c>
      <c r="H51" s="125">
        <f t="shared" si="0"/>
        <v>1</v>
      </c>
      <c r="J51" s="41"/>
    </row>
    <row r="52" spans="1:10" x14ac:dyDescent="0.2">
      <c r="A52" s="133"/>
      <c r="B52" s="134" t="s">
        <v>66</v>
      </c>
      <c r="C52" s="134"/>
      <c r="D52" s="128">
        <v>3300</v>
      </c>
      <c r="E52" s="129">
        <v>0</v>
      </c>
      <c r="F52" s="130">
        <v>0</v>
      </c>
      <c r="G52" s="46">
        <f t="shared" si="1"/>
        <v>0</v>
      </c>
      <c r="H52" s="47">
        <f t="shared" si="0"/>
        <v>0</v>
      </c>
      <c r="J52" s="41"/>
    </row>
    <row r="53" spans="1:10" x14ac:dyDescent="0.2">
      <c r="A53" s="48"/>
      <c r="B53" s="49" t="s">
        <v>67</v>
      </c>
      <c r="C53" s="50"/>
      <c r="D53" s="51">
        <f>D43++D45+D47+D48+D50+D52</f>
        <v>116181</v>
      </c>
      <c r="E53" s="52">
        <f>E43+E48+E47+E45+E50+E52</f>
        <v>106748</v>
      </c>
      <c r="F53" s="52">
        <f>F43+F45+F47+F48+F50+F52</f>
        <v>100296</v>
      </c>
      <c r="G53" s="54">
        <f t="shared" si="1"/>
        <v>0.86327368502595092</v>
      </c>
      <c r="H53" s="55">
        <f t="shared" si="0"/>
        <v>0.9395585865777345</v>
      </c>
      <c r="J53" s="41"/>
    </row>
    <row r="54" spans="1:10" x14ac:dyDescent="0.2">
      <c r="A54" s="136" t="s">
        <v>68</v>
      </c>
      <c r="B54" s="137"/>
      <c r="C54" s="137"/>
      <c r="D54" s="118">
        <v>3900</v>
      </c>
      <c r="E54" s="119">
        <v>4851</v>
      </c>
      <c r="F54" s="120">
        <v>4535</v>
      </c>
      <c r="G54" s="39">
        <f t="shared" si="1"/>
        <v>1.1628205128205129</v>
      </c>
      <c r="H54" s="40">
        <f t="shared" si="0"/>
        <v>0.93485879200164912</v>
      </c>
      <c r="J54" s="41"/>
    </row>
    <row r="55" spans="1:10" x14ac:dyDescent="0.2">
      <c r="A55" s="138"/>
      <c r="B55" s="139"/>
      <c r="C55" s="121" t="s">
        <v>60</v>
      </c>
      <c r="D55" s="122">
        <v>0</v>
      </c>
      <c r="E55" s="123">
        <v>400</v>
      </c>
      <c r="F55" s="131">
        <v>400</v>
      </c>
      <c r="G55" s="124">
        <f>IF(D55&gt;0,F55/D55,0%)</f>
        <v>0</v>
      </c>
      <c r="H55" s="125">
        <f>IF(E55&gt;0,F55/E55,0%)</f>
        <v>1</v>
      </c>
      <c r="J55" s="41"/>
    </row>
    <row r="56" spans="1:10" x14ac:dyDescent="0.2">
      <c r="A56" s="138" t="s">
        <v>69</v>
      </c>
      <c r="B56" s="139"/>
      <c r="C56" s="121"/>
      <c r="D56" s="140">
        <v>0</v>
      </c>
      <c r="E56" s="141">
        <v>150</v>
      </c>
      <c r="F56" s="141">
        <v>150</v>
      </c>
      <c r="G56" s="142">
        <f>IF(D56&gt;0,F56/D56,0%)</f>
        <v>0</v>
      </c>
      <c r="H56" s="143">
        <f>IF(E56&gt;0,F56/E56,0%)</f>
        <v>1</v>
      </c>
      <c r="J56" s="41"/>
    </row>
    <row r="57" spans="1:10" ht="13.5" thickBot="1" x14ac:dyDescent="0.25">
      <c r="A57" s="144" t="s">
        <v>70</v>
      </c>
      <c r="B57" s="145"/>
      <c r="C57" s="145"/>
      <c r="D57" s="146">
        <f>D53+D54</f>
        <v>120081</v>
      </c>
      <c r="E57" s="146">
        <f>E53+E54+E56</f>
        <v>111749</v>
      </c>
      <c r="F57" s="146">
        <f>F53+F54+F56</f>
        <v>104981</v>
      </c>
      <c r="G57" s="106">
        <f t="shared" si="1"/>
        <v>0.87425154687252771</v>
      </c>
      <c r="H57" s="107">
        <f t="shared" si="0"/>
        <v>0.93943569964831897</v>
      </c>
      <c r="J57" s="41"/>
    </row>
    <row r="58" spans="1:10" ht="13.5" thickBot="1" x14ac:dyDescent="0.25">
      <c r="A58" s="147" t="s">
        <v>71</v>
      </c>
      <c r="B58" s="148"/>
      <c r="C58" s="148"/>
      <c r="D58" s="149">
        <f>D41+D57</f>
        <v>535852</v>
      </c>
      <c r="E58" s="150">
        <f>E41+E57</f>
        <v>595644</v>
      </c>
      <c r="F58" s="151">
        <f>F41+F57</f>
        <v>540560</v>
      </c>
      <c r="G58" s="152">
        <f t="shared" si="1"/>
        <v>1.0087860080768571</v>
      </c>
      <c r="H58" s="107">
        <f t="shared" si="0"/>
        <v>0.90752194263687702</v>
      </c>
      <c r="J58" s="41"/>
    </row>
    <row r="59" spans="1:10" x14ac:dyDescent="0.2">
      <c r="A59" s="153"/>
      <c r="B59" s="154"/>
      <c r="C59" s="154"/>
      <c r="D59" s="155"/>
      <c r="E59" s="155"/>
      <c r="F59" s="155"/>
      <c r="G59" s="155"/>
      <c r="H59" s="155"/>
    </row>
    <row r="60" spans="1:10" x14ac:dyDescent="0.2">
      <c r="A60" s="156"/>
      <c r="B60" s="157"/>
      <c r="C60" s="79" t="s">
        <v>72</v>
      </c>
      <c r="D60" s="158">
        <v>506057</v>
      </c>
      <c r="E60" s="159"/>
      <c r="F60" s="159"/>
      <c r="G60" s="160"/>
      <c r="H60" s="160"/>
    </row>
    <row r="61" spans="1:10" x14ac:dyDescent="0.2">
      <c r="A61" s="156"/>
      <c r="B61" s="157"/>
      <c r="C61" s="79" t="s">
        <v>73</v>
      </c>
      <c r="D61" s="158">
        <v>446961</v>
      </c>
      <c r="E61" s="160"/>
      <c r="F61" s="160"/>
      <c r="G61" s="160"/>
      <c r="H61" s="160"/>
    </row>
    <row r="62" spans="1:10" x14ac:dyDescent="0.2">
      <c r="A62" s="156"/>
      <c r="B62" s="157"/>
      <c r="C62" s="79" t="s">
        <v>74</v>
      </c>
      <c r="D62" s="159">
        <f>D60-D61</f>
        <v>59096</v>
      </c>
      <c r="E62" s="160"/>
      <c r="F62" s="160"/>
      <c r="G62" s="160"/>
      <c r="H62" s="160"/>
    </row>
    <row r="63" spans="1:10" x14ac:dyDescent="0.2">
      <c r="A63" s="156"/>
      <c r="B63" s="157"/>
      <c r="C63" s="157"/>
      <c r="D63" s="160"/>
      <c r="E63" s="160"/>
      <c r="F63" s="160"/>
      <c r="G63" s="160"/>
      <c r="H63" s="160"/>
    </row>
    <row r="64" spans="1:10" x14ac:dyDescent="0.2">
      <c r="A64" s="156"/>
      <c r="B64" s="157"/>
      <c r="C64" s="157"/>
      <c r="D64" s="160"/>
      <c r="E64" s="160"/>
      <c r="F64" s="160"/>
      <c r="G64" s="160"/>
      <c r="H64" s="160"/>
    </row>
    <row r="65" spans="1:8" ht="14.1" customHeight="1" x14ac:dyDescent="0.2">
      <c r="A65" s="161"/>
      <c r="B65" s="161"/>
      <c r="C65" s="161"/>
      <c r="D65" s="162"/>
      <c r="E65" s="163"/>
      <c r="F65" s="164"/>
    </row>
    <row r="66" spans="1:8" ht="14.1" customHeight="1" x14ac:dyDescent="0.2">
      <c r="A66" s="161"/>
      <c r="B66" s="161"/>
      <c r="C66" s="161"/>
      <c r="D66" s="165"/>
      <c r="E66" s="165"/>
      <c r="F66" s="157"/>
      <c r="G66" s="166"/>
      <c r="H66" s="166"/>
    </row>
    <row r="67" spans="1:8" ht="14.1" customHeight="1" x14ac:dyDescent="0.25">
      <c r="A67" s="75"/>
      <c r="B67" s="75"/>
      <c r="C67" s="161"/>
      <c r="D67" s="167"/>
      <c r="E67" s="167"/>
      <c r="F67" s="75"/>
    </row>
    <row r="68" spans="1:8" ht="14.1" customHeight="1" x14ac:dyDescent="0.2">
      <c r="A68" s="75"/>
      <c r="B68" s="75"/>
      <c r="C68" s="75"/>
      <c r="D68" s="75"/>
      <c r="E68" s="75"/>
      <c r="F68" s="75"/>
    </row>
    <row r="69" spans="1:8" ht="14.1" customHeight="1" x14ac:dyDescent="0.2">
      <c r="A69" s="75"/>
      <c r="B69" s="75"/>
      <c r="C69" s="161"/>
      <c r="D69" s="162"/>
      <c r="E69" s="75"/>
      <c r="F69" s="75"/>
    </row>
    <row r="70" spans="1:8" ht="14.1" customHeight="1" x14ac:dyDescent="0.2">
      <c r="A70" s="75"/>
      <c r="B70" s="75"/>
      <c r="C70" s="161"/>
      <c r="D70" s="165"/>
      <c r="E70" s="75"/>
      <c r="F70" s="75"/>
    </row>
    <row r="71" spans="1:8" ht="14.1" customHeight="1" x14ac:dyDescent="0.25">
      <c r="A71" s="75"/>
      <c r="B71" s="75"/>
      <c r="C71" s="161"/>
      <c r="D71" s="167"/>
      <c r="E71" s="75"/>
      <c r="F71" s="75"/>
    </row>
    <row r="72" spans="1:8" ht="14.1" customHeight="1" x14ac:dyDescent="0.2">
      <c r="A72" s="75"/>
      <c r="B72" s="75"/>
      <c r="C72" s="75"/>
      <c r="D72" s="75"/>
      <c r="E72" s="75"/>
      <c r="F72" s="75"/>
    </row>
    <row r="73" spans="1:8" ht="14.1" customHeight="1" x14ac:dyDescent="0.2">
      <c r="A73" s="75"/>
      <c r="B73" s="75"/>
      <c r="C73" s="161"/>
      <c r="D73" s="162"/>
      <c r="E73" s="75"/>
      <c r="F73" s="75"/>
    </row>
    <row r="74" spans="1:8" ht="14.1" customHeight="1" x14ac:dyDescent="0.2">
      <c r="A74" s="75"/>
      <c r="B74" s="75"/>
      <c r="C74" s="161"/>
      <c r="D74" s="165"/>
      <c r="E74" s="75"/>
      <c r="F74" s="75"/>
    </row>
    <row r="75" spans="1:8" ht="14.1" customHeight="1" x14ac:dyDescent="0.25">
      <c r="A75" s="75"/>
      <c r="B75" s="75"/>
      <c r="C75" s="161"/>
      <c r="D75" s="167"/>
      <c r="E75" s="75"/>
      <c r="F75" s="75"/>
    </row>
    <row r="76" spans="1:8" ht="14.1" customHeight="1" x14ac:dyDescent="0.2">
      <c r="A76" s="75"/>
      <c r="B76" s="75"/>
      <c r="C76" s="75"/>
      <c r="D76" s="75"/>
      <c r="E76" s="75"/>
      <c r="F76" s="75"/>
    </row>
    <row r="77" spans="1:8" ht="14.1" customHeight="1" x14ac:dyDescent="0.2">
      <c r="A77" s="75"/>
      <c r="B77" s="75"/>
      <c r="C77" s="161"/>
      <c r="D77" s="162"/>
      <c r="E77" s="75"/>
      <c r="F77" s="75"/>
    </row>
    <row r="78" spans="1:8" ht="14.1" customHeight="1" x14ac:dyDescent="0.2">
      <c r="A78" s="75"/>
      <c r="B78" s="75"/>
      <c r="C78" s="161"/>
      <c r="D78" s="165"/>
      <c r="E78" s="75"/>
      <c r="F78" s="75"/>
    </row>
    <row r="79" spans="1:8" ht="14.1" customHeight="1" x14ac:dyDescent="0.25">
      <c r="A79" s="75"/>
      <c r="B79" s="75"/>
      <c r="C79" s="161"/>
      <c r="D79" s="167"/>
      <c r="E79" s="75"/>
      <c r="F79" s="75"/>
    </row>
    <row r="80" spans="1:8" ht="14.1" customHeight="1" x14ac:dyDescent="0.2">
      <c r="A80" s="75"/>
      <c r="B80" s="75"/>
      <c r="C80" s="75"/>
      <c r="D80" s="75"/>
      <c r="E80" s="75"/>
      <c r="F80" s="75"/>
    </row>
    <row r="81" spans="1:6" ht="14.1" customHeight="1" x14ac:dyDescent="0.2">
      <c r="A81" s="75"/>
      <c r="B81" s="75"/>
      <c r="C81" s="161"/>
      <c r="D81" s="162"/>
      <c r="E81" s="75"/>
      <c r="F81" s="75"/>
    </row>
    <row r="82" spans="1:6" ht="14.1" customHeight="1" x14ac:dyDescent="0.2">
      <c r="A82" s="75"/>
      <c r="B82" s="75"/>
      <c r="C82" s="161"/>
      <c r="D82" s="165"/>
      <c r="E82" s="75"/>
      <c r="F82" s="75"/>
    </row>
    <row r="83" spans="1:6" ht="14.1" customHeight="1" x14ac:dyDescent="0.25">
      <c r="A83" s="75"/>
      <c r="B83" s="75"/>
      <c r="C83" s="161"/>
      <c r="D83" s="167"/>
      <c r="E83" s="75"/>
      <c r="F83" s="75"/>
    </row>
    <row r="84" spans="1:6" ht="14.1" customHeight="1" x14ac:dyDescent="0.2">
      <c r="A84" s="75"/>
      <c r="B84" s="75"/>
      <c r="C84" s="75"/>
      <c r="D84" s="75"/>
      <c r="E84" s="75"/>
      <c r="F84" s="75"/>
    </row>
    <row r="85" spans="1:6" ht="14.1" customHeight="1" x14ac:dyDescent="0.2">
      <c r="A85" s="75"/>
      <c r="B85" s="75"/>
      <c r="C85" s="161"/>
      <c r="D85" s="162"/>
      <c r="E85" s="75"/>
      <c r="F85" s="75"/>
    </row>
    <row r="86" spans="1:6" ht="14.1" customHeight="1" x14ac:dyDescent="0.2">
      <c r="A86" s="75"/>
      <c r="B86" s="75"/>
      <c r="C86" s="161"/>
      <c r="D86" s="165"/>
      <c r="E86" s="75"/>
      <c r="F86" s="75"/>
    </row>
    <row r="87" spans="1:6" ht="14.1" customHeight="1" x14ac:dyDescent="0.25">
      <c r="A87" s="75"/>
      <c r="B87" s="75"/>
      <c r="C87" s="161"/>
      <c r="D87" s="167"/>
      <c r="E87" s="75"/>
      <c r="F87" s="75"/>
    </row>
    <row r="88" spans="1:6" ht="14.1" customHeight="1" x14ac:dyDescent="0.2">
      <c r="A88" s="75"/>
      <c r="B88" s="75"/>
      <c r="C88" s="75"/>
      <c r="D88" s="75"/>
      <c r="E88" s="75"/>
      <c r="F88" s="75"/>
    </row>
    <row r="89" spans="1:6" ht="14.1" customHeight="1" x14ac:dyDescent="0.2">
      <c r="A89" s="75"/>
      <c r="B89" s="75"/>
      <c r="C89" s="75"/>
      <c r="D89" s="75"/>
      <c r="E89" s="75"/>
      <c r="F89" s="75"/>
    </row>
    <row r="90" spans="1:6" ht="14.1" customHeight="1" x14ac:dyDescent="0.2">
      <c r="A90" s="75"/>
      <c r="B90" s="75"/>
      <c r="C90" s="75"/>
      <c r="D90" s="75"/>
      <c r="E90" s="75"/>
      <c r="F90" s="75"/>
    </row>
    <row r="91" spans="1:6" x14ac:dyDescent="0.2">
      <c r="A91" s="75"/>
      <c r="B91" s="75"/>
      <c r="C91" s="75"/>
      <c r="D91" s="75"/>
      <c r="E91" s="75"/>
      <c r="F91" s="75"/>
    </row>
    <row r="92" spans="1:6" x14ac:dyDescent="0.2">
      <c r="A92" s="75"/>
      <c r="B92" s="75"/>
      <c r="C92" s="75"/>
      <c r="D92" s="75"/>
      <c r="E92" s="75"/>
      <c r="F92" s="75"/>
    </row>
  </sheetData>
  <mergeCells count="3">
    <mergeCell ref="A2:D2"/>
    <mergeCell ref="E2:H2"/>
    <mergeCell ref="B45:C45"/>
  </mergeCells>
  <pageMargins left="0.98425196850393704" right="0.23622047244094491" top="0.62992125984251968" bottom="0.47244094488188981" header="0.39370078740157483" footer="0.27559055118110237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Seidlerová Adriana</dc:creator>
  <cp:lastModifiedBy>Seidlerová Adriana</cp:lastModifiedBy>
  <dcterms:created xsi:type="dcterms:W3CDTF">2020-06-30T08:47:23Z</dcterms:created>
  <dcterms:modified xsi:type="dcterms:W3CDTF">2020-06-30T08:47:40Z</dcterms:modified>
</cp:coreProperties>
</file>