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52" i="1" l="1"/>
  <c r="H52" i="1"/>
  <c r="I50" i="1"/>
  <c r="H50" i="1"/>
  <c r="I47" i="1"/>
  <c r="H47" i="1"/>
  <c r="G46" i="1"/>
  <c r="G48" i="1" s="1"/>
  <c r="F46" i="1"/>
  <c r="F48" i="1" s="1"/>
  <c r="I48" i="1" s="1"/>
  <c r="E46" i="1"/>
  <c r="E48" i="1" s="1"/>
  <c r="I45" i="1"/>
  <c r="H45" i="1"/>
  <c r="I44" i="1"/>
  <c r="H44" i="1"/>
  <c r="G42" i="1"/>
  <c r="I42" i="1" s="1"/>
  <c r="F42" i="1"/>
  <c r="E42" i="1"/>
  <c r="H42" i="1" s="1"/>
  <c r="I41" i="1"/>
  <c r="H41" i="1"/>
  <c r="I40" i="1"/>
  <c r="H40" i="1"/>
  <c r="H39" i="1"/>
  <c r="G39" i="1"/>
  <c r="F39" i="1"/>
  <c r="I39" i="1" s="1"/>
  <c r="E39" i="1"/>
  <c r="I38" i="1"/>
  <c r="H38" i="1"/>
  <c r="I37" i="1"/>
  <c r="H37" i="1"/>
  <c r="I36" i="1"/>
  <c r="H36" i="1"/>
  <c r="G35" i="1"/>
  <c r="I35" i="1" s="1"/>
  <c r="F35" i="1"/>
  <c r="E35" i="1"/>
  <c r="H35" i="1" s="1"/>
  <c r="I34" i="1"/>
  <c r="H34" i="1"/>
  <c r="I33" i="1"/>
  <c r="H33" i="1"/>
  <c r="I32" i="1"/>
  <c r="H32" i="1"/>
  <c r="I31" i="1"/>
  <c r="H31" i="1"/>
  <c r="H30" i="1"/>
  <c r="G30" i="1"/>
  <c r="F30" i="1"/>
  <c r="I30" i="1" s="1"/>
  <c r="E30" i="1"/>
  <c r="I29" i="1"/>
  <c r="H29" i="1"/>
  <c r="I28" i="1"/>
  <c r="H28" i="1"/>
  <c r="G27" i="1"/>
  <c r="I27" i="1" s="1"/>
  <c r="F27" i="1"/>
  <c r="E27" i="1"/>
  <c r="H27" i="1" s="1"/>
  <c r="I26" i="1"/>
  <c r="H26" i="1"/>
  <c r="H25" i="1"/>
  <c r="G25" i="1"/>
  <c r="G43" i="1" s="1"/>
  <c r="F25" i="1"/>
  <c r="I25" i="1" s="1"/>
  <c r="E25" i="1"/>
  <c r="E43" i="1" s="1"/>
  <c r="I24" i="1"/>
  <c r="H24" i="1"/>
  <c r="I23" i="1"/>
  <c r="H23" i="1"/>
  <c r="I22" i="1"/>
  <c r="H22" i="1"/>
  <c r="H20" i="1"/>
  <c r="G20" i="1"/>
  <c r="F20" i="1"/>
  <c r="I20" i="1" s="1"/>
  <c r="E20" i="1"/>
  <c r="I19" i="1"/>
  <c r="H19" i="1"/>
  <c r="G18" i="1"/>
  <c r="I18" i="1" s="1"/>
  <c r="F18" i="1"/>
  <c r="E18" i="1"/>
  <c r="H18" i="1" s="1"/>
  <c r="I17" i="1"/>
  <c r="H17" i="1"/>
  <c r="H16" i="1"/>
  <c r="G16" i="1"/>
  <c r="F16" i="1"/>
  <c r="I16" i="1" s="1"/>
  <c r="E16" i="1"/>
  <c r="I15" i="1"/>
  <c r="H15" i="1"/>
  <c r="I14" i="1"/>
  <c r="G14" i="1"/>
  <c r="G21" i="1" s="1"/>
  <c r="F14" i="1"/>
  <c r="F21" i="1" s="1"/>
  <c r="E14" i="1"/>
  <c r="E21" i="1" s="1"/>
  <c r="I13" i="1"/>
  <c r="H13" i="1"/>
  <c r="I12" i="1"/>
  <c r="H12" i="1"/>
  <c r="I11" i="1"/>
  <c r="H11" i="1"/>
  <c r="I10" i="1"/>
  <c r="H10" i="1"/>
  <c r="I9" i="1"/>
  <c r="H9" i="1"/>
  <c r="I21" i="1" l="1"/>
  <c r="G49" i="1"/>
  <c r="G51" i="1" s="1"/>
  <c r="G54" i="1" s="1"/>
  <c r="H43" i="1"/>
  <c r="H21" i="1"/>
  <c r="E49" i="1"/>
  <c r="H48" i="1"/>
  <c r="H14" i="1"/>
  <c r="H46" i="1"/>
  <c r="F43" i="1"/>
  <c r="I43" i="1" s="1"/>
  <c r="I46" i="1"/>
  <c r="E51" i="1" l="1"/>
  <c r="H49" i="1"/>
  <c r="F49" i="1"/>
  <c r="F51" i="1" l="1"/>
  <c r="I49" i="1"/>
  <c r="E54" i="1"/>
  <c r="H54" i="1" s="1"/>
  <c r="H51" i="1"/>
  <c r="F54" i="1" l="1"/>
  <c r="I54" i="1" s="1"/>
  <c r="I51" i="1"/>
</calcChain>
</file>

<file path=xl/sharedStrings.xml><?xml version="1.0" encoding="utf-8"?>
<sst xmlns="http://schemas.openxmlformats.org/spreadsheetml/2006/main" count="76" uniqueCount="59">
  <si>
    <t xml:space="preserve">Souhrný výkaz plnění rozpočtu příjmů a financování MOb MOaP (v tis. Kč)   </t>
  </si>
  <si>
    <t>Plnění rozpočtu příjmů a financování k 31.12. 2019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</si>
  <si>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</si>
  <si>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</si>
  <si>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</si>
  <si>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</si>
  <si>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</si>
  <si>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</si>
  <si>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</si>
  <si>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</si>
  <si>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</si>
  <si>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</si>
  <si>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2019</t>
  </si>
  <si>
    <t>k 31.12. 2019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</si>
  <si>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</si>
  <si>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</si>
  <si>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</si>
  <si>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</si>
  <si>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</si>
  <si>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</si>
  <si>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</si>
  <si>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dobyvání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</si>
  <si>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</si>
  <si>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</si>
  <si>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</si>
  <si>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</si>
  <si>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</si>
  <si>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</si>
  <si>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</si>
  <si>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</si>
  <si>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příspěvky základním a mateřským školám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</si>
  <si>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</si>
  <si>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</si>
  <si>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</si>
  <si>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</si>
  <si>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</si>
  <si>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</si>
  <si>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hospodářské správy</t>
  </si>
  <si>
    <t>Úsek IZS, PO, BOZP</t>
  </si>
  <si>
    <t>úsek osobních výdajů</t>
  </si>
  <si>
    <t>úsek výpočetní techniky</t>
  </si>
  <si>
    <t>Úsek místního hospodářství</t>
  </si>
  <si>
    <t>Úsek investic a oprav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</si>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</sst>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7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8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1" applyFont="1" applyBorder="1"/>
    <xf numFmtId="0" fontId="0" fillId="0" borderId="12" xfId="0" applyBorder="1"/>
    <xf numFmtId="0" fontId="9" fillId="2" borderId="13" xfId="0" applyFont="1" applyFill="1" applyBorder="1"/>
    <xf numFmtId="0" fontId="0" fillId="2" borderId="14" xfId="0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17" xfId="1" applyFont="1" applyBorder="1"/>
    <xf numFmtId="0" fontId="8" fillId="0" borderId="18" xfId="1" applyFont="1" applyBorder="1"/>
    <xf numFmtId="0" fontId="8" fillId="0" borderId="19" xfId="1" applyBorder="1"/>
    <xf numFmtId="3" fontId="8" fillId="0" borderId="20" xfId="1" applyNumberFormat="1" applyFill="1" applyBorder="1"/>
    <xf numFmtId="3" fontId="8" fillId="0" borderId="19" xfId="1" applyNumberFormat="1" applyFill="1" applyBorder="1"/>
    <xf numFmtId="165" fontId="0" fillId="0" borderId="20" xfId="0" applyNumberFormat="1" applyFont="1" applyFill="1" applyBorder="1"/>
    <xf numFmtId="165" fontId="0" fillId="0" borderId="21" xfId="0" applyNumberFormat="1" applyFont="1" applyFill="1" applyBorder="1"/>
    <xf numFmtId="0" fontId="10" fillId="0" borderId="6" xfId="1" applyFont="1" applyBorder="1"/>
    <xf numFmtId="0" fontId="8" fillId="0" borderId="22" xfId="1" applyBorder="1"/>
    <xf numFmtId="3" fontId="8" fillId="0" borderId="7" xfId="1" applyNumberFormat="1" applyFill="1" applyBorder="1"/>
    <xf numFmtId="165" fontId="0" fillId="0" borderId="7" xfId="0" applyNumberFormat="1" applyFont="1" applyFill="1" applyBorder="1"/>
    <xf numFmtId="165" fontId="0" fillId="0" borderId="23" xfId="0" applyNumberFormat="1" applyFont="1" applyFill="1" applyBorder="1"/>
    <xf numFmtId="0" fontId="8" fillId="0" borderId="0" xfId="1" applyBorder="1"/>
    <xf numFmtId="3" fontId="8" fillId="0" borderId="7" xfId="1" applyNumberFormat="1" applyFont="1" applyFill="1" applyBorder="1"/>
    <xf numFmtId="3" fontId="8" fillId="0" borderId="22" xfId="1" applyNumberFormat="1" applyFont="1" applyFill="1" applyBorder="1"/>
    <xf numFmtId="0" fontId="0" fillId="0" borderId="0" xfId="0" applyFill="1"/>
    <xf numFmtId="0" fontId="6" fillId="3" borderId="24" xfId="0" applyNumberFormat="1" applyFont="1" applyFill="1" applyBorder="1" applyAlignment="1" applyProtection="1">
      <alignment vertical="center"/>
    </xf>
    <xf numFmtId="0" fontId="6" fillId="3" borderId="25" xfId="0" applyNumberFormat="1" applyFont="1" applyFill="1" applyBorder="1" applyAlignment="1" applyProtection="1">
      <alignment vertical="center"/>
    </xf>
    <xf numFmtId="3" fontId="6" fillId="3" borderId="26" xfId="0" applyNumberFormat="1" applyFont="1" applyFill="1" applyBorder="1" applyAlignment="1" applyProtection="1">
      <alignment vertical="center"/>
    </xf>
    <xf numFmtId="165" fontId="6" fillId="3" borderId="26" xfId="0" applyNumberFormat="1" applyFont="1" applyFill="1" applyBorder="1"/>
    <xf numFmtId="165" fontId="6" fillId="3" borderId="27" xfId="0" applyNumberFormat="1" applyFont="1" applyFill="1" applyBorder="1"/>
    <xf numFmtId="0" fontId="6" fillId="4" borderId="6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3" fontId="5" fillId="4" borderId="7" xfId="0" applyNumberFormat="1" applyFont="1" applyFill="1" applyBorder="1" applyAlignment="1" applyProtection="1">
      <alignment vertical="center"/>
    </xf>
    <xf numFmtId="165" fontId="5" fillId="4" borderId="7" xfId="0" applyNumberFormat="1" applyFont="1" applyFill="1" applyBorder="1"/>
    <xf numFmtId="0" fontId="11" fillId="3" borderId="24" xfId="0" applyNumberFormat="1" applyFont="1" applyFill="1" applyBorder="1" applyAlignment="1" applyProtection="1">
      <alignment vertical="center"/>
    </xf>
    <xf numFmtId="0" fontId="11" fillId="3" borderId="25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165" fontId="6" fillId="3" borderId="7" xfId="0" applyNumberFormat="1" applyFont="1" applyFill="1" applyBorder="1"/>
    <xf numFmtId="3" fontId="8" fillId="0" borderId="20" xfId="1" applyNumberFormat="1" applyFont="1" applyFill="1" applyBorder="1"/>
    <xf numFmtId="4" fontId="6" fillId="0" borderId="0" xfId="0" applyNumberFormat="1" applyFont="1"/>
    <xf numFmtId="0" fontId="11" fillId="0" borderId="0" xfId="0" applyFont="1"/>
    <xf numFmtId="0" fontId="11" fillId="3" borderId="28" xfId="0" applyNumberFormat="1" applyFont="1" applyFill="1" applyBorder="1" applyAlignment="1" applyProtection="1">
      <alignment vertical="center"/>
    </xf>
    <xf numFmtId="3" fontId="11" fillId="3" borderId="26" xfId="0" applyNumberFormat="1" applyFont="1" applyFill="1" applyBorder="1" applyAlignment="1" applyProtection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165" fontId="0" fillId="3" borderId="26" xfId="0" applyNumberFormat="1" applyFont="1" applyFill="1" applyBorder="1"/>
    <xf numFmtId="165" fontId="0" fillId="3" borderId="27" xfId="0" applyNumberFormat="1" applyFont="1" applyFill="1" applyBorder="1"/>
    <xf numFmtId="0" fontId="8" fillId="0" borderId="18" xfId="1" applyBorder="1"/>
    <xf numFmtId="0" fontId="11" fillId="3" borderId="9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vertical="center"/>
    </xf>
    <xf numFmtId="0" fontId="11" fillId="3" borderId="29" xfId="0" applyNumberFormat="1" applyFont="1" applyFill="1" applyBorder="1" applyAlignment="1" applyProtection="1">
      <alignment vertical="center"/>
    </xf>
    <xf numFmtId="3" fontId="11" fillId="3" borderId="10" xfId="0" applyNumberFormat="1" applyFont="1" applyFill="1" applyBorder="1" applyAlignment="1" applyProtection="1">
      <alignment vertical="center"/>
    </xf>
    <xf numFmtId="3" fontId="11" fillId="3" borderId="7" xfId="0" applyNumberFormat="1" applyFont="1" applyFill="1" applyBorder="1" applyAlignment="1" applyProtection="1">
      <alignment vertical="center"/>
    </xf>
    <xf numFmtId="3" fontId="11" fillId="3" borderId="22" xfId="0" applyNumberFormat="1" applyFont="1" applyFill="1" applyBorder="1" applyAlignment="1" applyProtection="1">
      <alignment vertical="center"/>
    </xf>
    <xf numFmtId="165" fontId="0" fillId="3" borderId="7" xfId="0" applyNumberFormat="1" applyFont="1" applyFill="1" applyBorder="1"/>
    <xf numFmtId="165" fontId="0" fillId="3" borderId="23" xfId="0" applyNumberFormat="1" applyFont="1" applyFill="1" applyBorder="1"/>
    <xf numFmtId="0" fontId="6" fillId="0" borderId="0" xfId="0" applyFont="1"/>
    <xf numFmtId="0" fontId="12" fillId="2" borderId="30" xfId="0" applyFont="1" applyFill="1" applyBorder="1"/>
    <xf numFmtId="3" fontId="11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1" fillId="2" borderId="31" xfId="0" applyNumberFormat="1" applyFont="1" applyFill="1" applyBorder="1" applyAlignment="1" applyProtection="1">
      <alignment vertical="center"/>
    </xf>
    <xf numFmtId="3" fontId="11" fillId="2" borderId="32" xfId="0" applyNumberFormat="1" applyFont="1" applyFill="1" applyBorder="1" applyAlignment="1" applyProtection="1">
      <alignment vertical="center"/>
    </xf>
    <xf numFmtId="165" fontId="6" fillId="2" borderId="31" xfId="0" applyNumberFormat="1" applyFont="1" applyFill="1" applyBorder="1"/>
    <xf numFmtId="165" fontId="6" fillId="2" borderId="33" xfId="0" applyNumberFormat="1" applyFont="1" applyFill="1" applyBorder="1"/>
    <xf numFmtId="0" fontId="14" fillId="0" borderId="0" xfId="0" applyFont="1"/>
    <xf numFmtId="3" fontId="8" fillId="0" borderId="19" xfId="1" applyNumberFormat="1" applyFont="1" applyFill="1" applyBorder="1"/>
    <xf numFmtId="165" fontId="0" fillId="0" borderId="4" xfId="0" applyNumberFormat="1" applyFont="1" applyFill="1" applyBorder="1"/>
    <xf numFmtId="3" fontId="6" fillId="3" borderId="26" xfId="0" applyNumberFormat="1" applyFont="1" applyFill="1" applyBorder="1" applyAlignment="1" applyProtection="1"/>
    <xf numFmtId="0" fontId="6" fillId="0" borderId="17" xfId="0" applyFont="1" applyBorder="1"/>
    <xf numFmtId="0" fontId="6" fillId="0" borderId="18" xfId="0" applyFont="1" applyBorder="1"/>
    <xf numFmtId="3" fontId="0" fillId="0" borderId="19" xfId="0" applyNumberFormat="1" applyFill="1" applyBorder="1" applyAlignment="1" applyProtection="1"/>
    <xf numFmtId="3" fontId="5" fillId="0" borderId="20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3" fontId="15" fillId="0" borderId="7" xfId="0" applyNumberFormat="1" applyFont="1" applyFill="1" applyBorder="1" applyAlignment="1" applyProtection="1">
      <alignment vertical="center"/>
    </xf>
    <xf numFmtId="3" fontId="15" fillId="0" borderId="22" xfId="0" applyNumberFormat="1" applyFont="1" applyFill="1" applyBorder="1" applyAlignment="1" applyProtection="1">
      <alignment vertical="center"/>
    </xf>
    <xf numFmtId="4" fontId="6" fillId="0" borderId="0" xfId="0" applyNumberFormat="1" applyFont="1" applyFill="1"/>
    <xf numFmtId="0" fontId="11" fillId="3" borderId="34" xfId="0" applyNumberFormat="1" applyFont="1" applyFill="1" applyBorder="1" applyAlignment="1" applyProtection="1">
      <alignment vertical="center"/>
    </xf>
    <xf numFmtId="0" fontId="11" fillId="3" borderId="35" xfId="0" applyNumberFormat="1" applyFont="1" applyFill="1" applyBorder="1" applyAlignment="1" applyProtection="1">
      <alignment vertical="center"/>
    </xf>
    <xf numFmtId="3" fontId="11" fillId="3" borderId="36" xfId="0" applyNumberFormat="1" applyFont="1" applyFill="1" applyBorder="1" applyAlignment="1" applyProtection="1">
      <alignment vertical="center"/>
    </xf>
    <xf numFmtId="3" fontId="11" fillId="3" borderId="37" xfId="0" applyNumberFormat="1" applyFont="1" applyFill="1" applyBorder="1" applyAlignment="1" applyProtection="1">
      <alignment vertical="center"/>
    </xf>
    <xf numFmtId="0" fontId="11" fillId="3" borderId="17" xfId="0" applyNumberFormat="1" applyFont="1" applyFill="1" applyBorder="1" applyAlignment="1" applyProtection="1">
      <alignment vertical="center"/>
    </xf>
    <xf numFmtId="0" fontId="11" fillId="3" borderId="18" xfId="0" applyNumberFormat="1" applyFont="1" applyFill="1" applyBorder="1" applyAlignment="1" applyProtection="1">
      <alignment vertical="center"/>
    </xf>
    <xf numFmtId="3" fontId="11" fillId="3" borderId="20" xfId="0" applyNumberFormat="1" applyFont="1" applyFill="1" applyBorder="1" applyAlignment="1" applyProtection="1">
      <alignment vertical="center"/>
    </xf>
    <xf numFmtId="3" fontId="11" fillId="3" borderId="19" xfId="0" applyNumberFormat="1" applyFont="1" applyFill="1" applyBorder="1" applyAlignment="1" applyProtection="1">
      <alignment vertical="center"/>
    </xf>
    <xf numFmtId="165" fontId="6" fillId="3" borderId="23" xfId="0" applyNumberFormat="1" applyFont="1" applyFill="1" applyBorder="1"/>
    <xf numFmtId="0" fontId="0" fillId="0" borderId="17" xfId="0" applyBorder="1"/>
    <xf numFmtId="0" fontId="0" fillId="0" borderId="18" xfId="0" applyBorder="1"/>
    <xf numFmtId="0" fontId="6" fillId="0" borderId="6" xfId="0" applyFont="1" applyBorder="1"/>
    <xf numFmtId="0" fontId="6" fillId="0" borderId="0" xfId="0" applyFont="1" applyBorder="1"/>
    <xf numFmtId="3" fontId="0" fillId="0" borderId="22" xfId="0" applyNumberFormat="1" applyFill="1" applyBorder="1" applyAlignment="1" applyProtection="1"/>
    <xf numFmtId="3" fontId="5" fillId="0" borderId="7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6" fillId="0" borderId="38" xfId="0" applyFont="1" applyBorder="1"/>
    <xf numFmtId="3" fontId="0" fillId="0" borderId="0" xfId="0" applyNumberFormat="1" applyFill="1" applyBorder="1" applyAlignment="1" applyProtection="1"/>
    <xf numFmtId="165" fontId="6" fillId="3" borderId="36" xfId="0" applyNumberFormat="1" applyFont="1" applyFill="1" applyBorder="1"/>
    <xf numFmtId="165" fontId="6" fillId="3" borderId="39" xfId="0" applyNumberFormat="1" applyFont="1" applyFill="1" applyBorder="1"/>
    <xf numFmtId="0" fontId="15" fillId="0" borderId="17" xfId="0" applyNumberFormat="1" applyFont="1" applyFill="1" applyBorder="1" applyAlignment="1" applyProtection="1">
      <alignment vertical="center"/>
    </xf>
    <xf numFmtId="0" fontId="15" fillId="0" borderId="18" xfId="0" applyNumberFormat="1" applyFont="1" applyFill="1" applyBorder="1" applyAlignment="1" applyProtection="1">
      <alignment vertical="center"/>
    </xf>
    <xf numFmtId="0" fontId="15" fillId="0" borderId="19" xfId="0" applyNumberFormat="1" applyFont="1" applyFill="1" applyBorder="1" applyAlignment="1" applyProtection="1">
      <alignment vertical="center"/>
    </xf>
    <xf numFmtId="3" fontId="15" fillId="0" borderId="20" xfId="0" applyNumberFormat="1" applyFont="1" applyFill="1" applyBorder="1" applyAlignment="1" applyProtection="1">
      <alignment vertical="center"/>
    </xf>
    <xf numFmtId="3" fontId="15" fillId="0" borderId="19" xfId="0" applyNumberFormat="1" applyFont="1" applyFill="1" applyBorder="1" applyAlignment="1" applyProtection="1">
      <alignment vertical="center"/>
    </xf>
    <xf numFmtId="0" fontId="11" fillId="3" borderId="6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0" fillId="2" borderId="30" xfId="0" applyFill="1" applyBorder="1"/>
    <xf numFmtId="3" fontId="6" fillId="2" borderId="12" xfId="0" applyNumberFormat="1" applyFont="1" applyFill="1" applyBorder="1" applyAlignment="1" applyProtection="1">
      <alignment vertical="center"/>
    </xf>
    <xf numFmtId="0" fontId="6" fillId="2" borderId="12" xfId="0" applyFont="1" applyFill="1" applyBorder="1"/>
    <xf numFmtId="3" fontId="6" fillId="2" borderId="31" xfId="0" applyNumberFormat="1" applyFont="1" applyFill="1" applyBorder="1" applyAlignment="1" applyProtection="1">
      <alignment vertical="center"/>
    </xf>
    <xf numFmtId="0" fontId="8" fillId="0" borderId="2" xfId="1" applyFont="1" applyBorder="1"/>
    <xf numFmtId="0" fontId="6" fillId="0" borderId="3" xfId="0" applyFont="1" applyBorder="1"/>
    <xf numFmtId="0" fontId="16" fillId="0" borderId="3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5" fillId="0" borderId="40" xfId="0" applyNumberFormat="1" applyFont="1" applyFill="1" applyBorder="1" applyAlignment="1" applyProtection="1"/>
    <xf numFmtId="165" fontId="0" fillId="0" borderId="41" xfId="0" applyNumberFormat="1" applyFont="1" applyFill="1" applyBorder="1"/>
    <xf numFmtId="0" fontId="6" fillId="0" borderId="0" xfId="0" applyFont="1" applyFill="1"/>
    <xf numFmtId="0" fontId="16" fillId="0" borderId="0" xfId="0" applyNumberFormat="1" applyFont="1" applyFill="1" applyBorder="1" applyAlignment="1" applyProtection="1"/>
    <xf numFmtId="3" fontId="0" fillId="0" borderId="0" xfId="0" applyNumberFormat="1"/>
    <xf numFmtId="3" fontId="11" fillId="5" borderId="2" xfId="0" applyNumberFormat="1" applyFont="1" applyFill="1" applyBorder="1" applyAlignment="1" applyProtection="1">
      <alignment vertical="center"/>
    </xf>
    <xf numFmtId="0" fontId="15" fillId="5" borderId="3" xfId="0" applyFont="1" applyFill="1" applyBorder="1"/>
    <xf numFmtId="3" fontId="11" fillId="5" borderId="31" xfId="0" applyNumberFormat="1" applyFont="1" applyFill="1" applyBorder="1" applyAlignment="1" applyProtection="1">
      <alignment vertical="center"/>
    </xf>
    <xf numFmtId="3" fontId="11" fillId="5" borderId="32" xfId="0" applyNumberFormat="1" applyFont="1" applyFill="1" applyBorder="1" applyAlignment="1" applyProtection="1">
      <alignment vertical="center"/>
    </xf>
    <xf numFmtId="165" fontId="6" fillId="5" borderId="31" xfId="0" applyNumberFormat="1" applyFont="1" applyFill="1" applyBorder="1"/>
    <xf numFmtId="165" fontId="6" fillId="5" borderId="33" xfId="0" applyNumberFormat="1" applyFont="1" applyFill="1" applyBorder="1"/>
    <xf numFmtId="3" fontId="6" fillId="2" borderId="32" xfId="0" applyNumberFormat="1" applyFont="1" applyFill="1" applyBorder="1" applyAlignment="1" applyProtection="1">
      <alignment vertical="center"/>
    </xf>
    <xf numFmtId="3" fontId="11" fillId="5" borderId="30" xfId="0" applyNumberFormat="1" applyFont="1" applyFill="1" applyBorder="1" applyAlignment="1" applyProtection="1">
      <alignment vertical="center"/>
    </xf>
    <xf numFmtId="0" fontId="15" fillId="5" borderId="12" xfId="0" applyFont="1" applyFill="1" applyBorder="1"/>
    <xf numFmtId="0" fontId="15" fillId="5" borderId="30" xfId="0" applyFont="1" applyFill="1" applyBorder="1"/>
    <xf numFmtId="3" fontId="11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(1,2,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zoomScaleNormal="100" workbookViewId="0">
      <selection activeCell="M31" sqref="M31"/>
    </sheetView>
  </sheetViews>
  <sheetFormatPr defaultRowHeight="12.75" x14ac:dyDescent="0.2"/>
  <cols>
    <col min="1" max="1" width="0.42578125" customWidth="1"/>
    <col min="2" max="2" width="7.140625" customWidth="1"/>
    <col min="3" max="3" width="8" customWidth="1"/>
    <col min="4" max="4" width="55.42578125" customWidth="1"/>
    <col min="5" max="9" width="12.7109375" customWidth="1"/>
    <col min="11" max="11" width="9.5703125" style="65" bestFit="1" customWidth="1"/>
  </cols>
  <sheetData>
    <row r="1" spans="1:9" ht="21" customHeight="1" x14ac:dyDescent="0.2">
      <c r="E1" s="1"/>
      <c r="F1" s="1"/>
      <c r="G1" s="1"/>
      <c r="H1" s="1"/>
      <c r="I1" s="1"/>
    </row>
    <row r="2" spans="1:9" ht="18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1:9" ht="18.75" thickBot="1" x14ac:dyDescent="0.3">
      <c r="B3" s="3" t="s">
        <v>1</v>
      </c>
      <c r="C3" s="4"/>
      <c r="D3" s="4"/>
      <c r="E3" s="4"/>
      <c r="F3" s="5" t="s">
        <v>2</v>
      </c>
      <c r="G3" s="6"/>
      <c r="H3" s="6"/>
      <c r="I3" s="4"/>
    </row>
    <row r="4" spans="1:9" ht="12.75" customHeight="1" x14ac:dyDescent="0.2">
      <c r="B4" s="7"/>
      <c r="C4" s="8"/>
      <c r="D4" s="9"/>
      <c r="E4" s="10" t="s">
        <v>3</v>
      </c>
      <c r="F4" s="11" t="s">
        <v>4</v>
      </c>
      <c r="G4" s="10" t="s">
        <v>5</v>
      </c>
      <c r="H4" s="10" t="s">
        <v>6</v>
      </c>
      <c r="I4" s="12" t="s">
        <v>7</v>
      </c>
    </row>
    <row r="5" spans="1:9" ht="15.75" x14ac:dyDescent="0.25">
      <c r="B5" s="13"/>
      <c r="C5" s="14" t="s">
        <v>8</v>
      </c>
      <c r="D5" s="15"/>
      <c r="E5" s="16" t="s">
        <v>9</v>
      </c>
      <c r="F5" s="17" t="s">
        <v>9</v>
      </c>
      <c r="G5" s="16" t="s">
        <v>10</v>
      </c>
      <c r="H5" s="16" t="s">
        <v>11</v>
      </c>
      <c r="I5" s="18" t="s">
        <v>11</v>
      </c>
    </row>
    <row r="6" spans="1:9" ht="13.5" thickBot="1" x14ac:dyDescent="0.25">
      <c r="B6" s="19"/>
      <c r="C6" s="20"/>
      <c r="D6" s="21"/>
      <c r="E6" s="22" t="s">
        <v>12</v>
      </c>
      <c r="F6" s="23" t="s">
        <v>12</v>
      </c>
      <c r="G6" s="22" t="s">
        <v>13</v>
      </c>
      <c r="H6" s="24">
        <v>100</v>
      </c>
      <c r="I6" s="25">
        <v>100</v>
      </c>
    </row>
    <row r="7" spans="1:9" ht="8.25" customHeight="1" thickBot="1" x14ac:dyDescent="0.25">
      <c r="A7" s="26"/>
      <c r="B7" s="27"/>
      <c r="E7" s="28"/>
      <c r="F7" s="28"/>
      <c r="G7" s="28"/>
      <c r="H7" s="28"/>
      <c r="I7" s="28"/>
    </row>
    <row r="8" spans="1:9" x14ac:dyDescent="0.2">
      <c r="B8" s="29"/>
      <c r="C8" s="30"/>
      <c r="D8" s="30"/>
      <c r="E8" s="31">
        <v>1</v>
      </c>
      <c r="F8" s="32">
        <v>2</v>
      </c>
      <c r="G8" s="31">
        <v>3</v>
      </c>
      <c r="H8" s="31">
        <v>4</v>
      </c>
      <c r="I8" s="33">
        <v>5</v>
      </c>
    </row>
    <row r="9" spans="1:9" x14ac:dyDescent="0.2">
      <c r="B9" s="34"/>
      <c r="C9" s="35"/>
      <c r="D9" s="36" t="s">
        <v>14</v>
      </c>
      <c r="E9" s="37">
        <v>36000</v>
      </c>
      <c r="F9" s="37">
        <v>36000</v>
      </c>
      <c r="G9" s="38">
        <v>36155</v>
      </c>
      <c r="H9" s="39">
        <f>IF(E9&gt;0,G9/E9,0%)</f>
        <v>1.0043055555555556</v>
      </c>
      <c r="I9" s="40">
        <f>IF(F9&gt;0,G9/F9,0%)</f>
        <v>1.0043055555555556</v>
      </c>
    </row>
    <row r="10" spans="1:9" x14ac:dyDescent="0.2">
      <c r="B10" s="41"/>
      <c r="C10" s="27"/>
      <c r="D10" s="42" t="s">
        <v>15</v>
      </c>
      <c r="E10" s="43">
        <v>28000</v>
      </c>
      <c r="F10" s="43">
        <v>0</v>
      </c>
      <c r="G10" s="43">
        <v>0</v>
      </c>
      <c r="H10" s="44">
        <f>IF(E10&gt;0,G10/E10,0%)</f>
        <v>0</v>
      </c>
      <c r="I10" s="45">
        <f t="shared" ref="I10:I52" si="0">IF(F10&gt;0,G10/F10,0%)</f>
        <v>0</v>
      </c>
    </row>
    <row r="11" spans="1:9" x14ac:dyDescent="0.2">
      <c r="A11">
        <v>902</v>
      </c>
      <c r="B11" s="41"/>
      <c r="C11" s="27"/>
      <c r="D11" s="46" t="s">
        <v>16</v>
      </c>
      <c r="E11" s="43">
        <v>1150</v>
      </c>
      <c r="F11" s="47">
        <v>1150</v>
      </c>
      <c r="G11" s="47">
        <v>1090</v>
      </c>
      <c r="H11" s="44">
        <f t="shared" ref="H11:H52" si="1">IF(E11&gt;0,G11/E11,0%)</f>
        <v>0.94782608695652171</v>
      </c>
      <c r="I11" s="45">
        <f t="shared" si="0"/>
        <v>0.94782608695652171</v>
      </c>
    </row>
    <row r="12" spans="1:9" x14ac:dyDescent="0.2">
      <c r="B12" s="41"/>
      <c r="C12" s="27"/>
      <c r="D12" s="42" t="s">
        <v>17</v>
      </c>
      <c r="E12" s="43">
        <v>4500</v>
      </c>
      <c r="F12" s="47">
        <v>5000</v>
      </c>
      <c r="G12" s="47">
        <v>5314</v>
      </c>
      <c r="H12" s="44">
        <f t="shared" si="1"/>
        <v>1.1808888888888889</v>
      </c>
      <c r="I12" s="45">
        <f t="shared" si="0"/>
        <v>1.0628</v>
      </c>
    </row>
    <row r="13" spans="1:9" x14ac:dyDescent="0.2">
      <c r="B13" s="41"/>
      <c r="C13" s="27"/>
      <c r="D13" s="42" t="s">
        <v>18</v>
      </c>
      <c r="E13" s="43">
        <v>0</v>
      </c>
      <c r="F13" s="47">
        <v>77</v>
      </c>
      <c r="G13" s="48">
        <v>80</v>
      </c>
      <c r="H13" s="44">
        <f t="shared" si="1"/>
        <v>0</v>
      </c>
      <c r="I13" s="45">
        <f t="shared" si="0"/>
        <v>1.0389610389610389</v>
      </c>
    </row>
    <row r="14" spans="1:9" x14ac:dyDescent="0.2">
      <c r="A14" s="49"/>
      <c r="B14" s="50" t="s">
        <v>19</v>
      </c>
      <c r="C14" s="51" t="s">
        <v>20</v>
      </c>
      <c r="D14" s="51"/>
      <c r="E14" s="52">
        <f>SUM(E9:E13)</f>
        <v>69650</v>
      </c>
      <c r="F14" s="52">
        <f>SUM(F9:F13)</f>
        <v>42227</v>
      </c>
      <c r="G14" s="52">
        <f>SUM(G9:G13)</f>
        <v>42639</v>
      </c>
      <c r="H14" s="53">
        <f t="shared" si="1"/>
        <v>0.6121895190236899</v>
      </c>
      <c r="I14" s="54">
        <f t="shared" si="0"/>
        <v>1.0097567906789495</v>
      </c>
    </row>
    <row r="15" spans="1:9" x14ac:dyDescent="0.2">
      <c r="A15" s="49"/>
      <c r="B15" s="55"/>
      <c r="C15" s="56"/>
      <c r="D15" s="57" t="s">
        <v>21</v>
      </c>
      <c r="E15" s="58">
        <v>300</v>
      </c>
      <c r="F15" s="58">
        <v>300</v>
      </c>
      <c r="G15" s="58">
        <v>211</v>
      </c>
      <c r="H15" s="59">
        <f>IF(E15&gt;0,G15/E15,0%)</f>
        <v>0.70333333333333337</v>
      </c>
      <c r="I15" s="45">
        <f t="shared" si="0"/>
        <v>0.70333333333333337</v>
      </c>
    </row>
    <row r="16" spans="1:9" x14ac:dyDescent="0.2">
      <c r="A16" s="49"/>
      <c r="B16" s="60" t="s">
        <v>22</v>
      </c>
      <c r="C16" s="61" t="s">
        <v>23</v>
      </c>
      <c r="D16" s="61"/>
      <c r="E16" s="62">
        <f>SUM(E15)</f>
        <v>300</v>
      </c>
      <c r="F16" s="62">
        <f>SUM(F15)</f>
        <v>300</v>
      </c>
      <c r="G16" s="62">
        <f>SUM(G15)</f>
        <v>211</v>
      </c>
      <c r="H16" s="63">
        <f>SUM(H15)</f>
        <v>0.70333333333333337</v>
      </c>
      <c r="I16" s="54">
        <f t="shared" si="0"/>
        <v>0.70333333333333337</v>
      </c>
    </row>
    <row r="17" spans="1:11" x14ac:dyDescent="0.2">
      <c r="B17" s="34"/>
      <c r="C17" s="35"/>
      <c r="D17" s="36" t="s">
        <v>18</v>
      </c>
      <c r="E17" s="37">
        <v>280</v>
      </c>
      <c r="F17" s="64">
        <v>280</v>
      </c>
      <c r="G17" s="64">
        <v>382</v>
      </c>
      <c r="H17" s="39">
        <f t="shared" si="1"/>
        <v>1.3642857142857143</v>
      </c>
      <c r="I17" s="40">
        <f t="shared" si="0"/>
        <v>1.3642857142857143</v>
      </c>
    </row>
    <row r="18" spans="1:11" x14ac:dyDescent="0.2">
      <c r="A18" s="66"/>
      <c r="B18" s="60" t="s">
        <v>24</v>
      </c>
      <c r="C18" s="61" t="s">
        <v>25</v>
      </c>
      <c r="D18" s="67"/>
      <c r="E18" s="68">
        <f>SUM(E17)</f>
        <v>280</v>
      </c>
      <c r="F18" s="68">
        <f>SUM(F17)</f>
        <v>280</v>
      </c>
      <c r="G18" s="69">
        <f>SUM(G17)</f>
        <v>382</v>
      </c>
      <c r="H18" s="70">
        <f t="shared" si="1"/>
        <v>1.3642857142857143</v>
      </c>
      <c r="I18" s="71">
        <f t="shared" si="0"/>
        <v>1.3642857142857143</v>
      </c>
    </row>
    <row r="19" spans="1:11" x14ac:dyDescent="0.2">
      <c r="B19" s="34"/>
      <c r="C19" s="35"/>
      <c r="D19" s="72" t="s">
        <v>18</v>
      </c>
      <c r="E19" s="64">
        <v>1400</v>
      </c>
      <c r="F19" s="64">
        <v>1400</v>
      </c>
      <c r="G19" s="64">
        <v>856</v>
      </c>
      <c r="H19" s="39">
        <f t="shared" si="1"/>
        <v>0.61142857142857143</v>
      </c>
      <c r="I19" s="40">
        <f t="shared" si="0"/>
        <v>0.61142857142857143</v>
      </c>
    </row>
    <row r="20" spans="1:11" ht="13.5" thickBot="1" x14ac:dyDescent="0.25">
      <c r="A20" s="66"/>
      <c r="B20" s="73" t="s">
        <v>26</v>
      </c>
      <c r="C20" s="74" t="s">
        <v>27</v>
      </c>
      <c r="D20" s="75"/>
      <c r="E20" s="76">
        <f>SUM(E19)</f>
        <v>1400</v>
      </c>
      <c r="F20" s="77">
        <f>SUM(F19)</f>
        <v>1400</v>
      </c>
      <c r="G20" s="78">
        <f>SUM(G19)</f>
        <v>856</v>
      </c>
      <c r="H20" s="79">
        <f t="shared" si="1"/>
        <v>0.61142857142857143</v>
      </c>
      <c r="I20" s="80">
        <f t="shared" si="0"/>
        <v>0.61142857142857143</v>
      </c>
    </row>
    <row r="21" spans="1:11" ht="13.5" thickBot="1" x14ac:dyDescent="0.25">
      <c r="A21" s="81"/>
      <c r="B21" s="82"/>
      <c r="C21" s="83" t="s">
        <v>28</v>
      </c>
      <c r="D21" s="84"/>
      <c r="E21" s="85">
        <f>E14+E16+E18+E20</f>
        <v>71630</v>
      </c>
      <c r="F21" s="85">
        <f>F14+F16+F18+F20</f>
        <v>44207</v>
      </c>
      <c r="G21" s="86">
        <f>G14+G16+G18+G20</f>
        <v>44088</v>
      </c>
      <c r="H21" s="87">
        <f t="shared" si="1"/>
        <v>0.61549630043277959</v>
      </c>
      <c r="I21" s="88">
        <f t="shared" si="0"/>
        <v>0.99730811862374735</v>
      </c>
      <c r="K21" s="89"/>
    </row>
    <row r="22" spans="1:11" x14ac:dyDescent="0.2">
      <c r="B22" s="34"/>
      <c r="C22" s="35"/>
      <c r="D22" s="72" t="s">
        <v>29</v>
      </c>
      <c r="E22" s="64">
        <v>520</v>
      </c>
      <c r="F22" s="64">
        <v>732</v>
      </c>
      <c r="G22" s="90">
        <v>912</v>
      </c>
      <c r="H22" s="91">
        <f t="shared" si="1"/>
        <v>1.7538461538461538</v>
      </c>
      <c r="I22" s="45">
        <f t="shared" si="0"/>
        <v>1.2459016393442623</v>
      </c>
    </row>
    <row r="23" spans="1:11" x14ac:dyDescent="0.2">
      <c r="B23" s="41"/>
      <c r="C23" s="27"/>
      <c r="D23" s="46" t="s">
        <v>30</v>
      </c>
      <c r="E23" s="47">
        <v>0</v>
      </c>
      <c r="F23" s="47">
        <v>0</v>
      </c>
      <c r="G23" s="48">
        <v>29</v>
      </c>
      <c r="H23" s="44">
        <f t="shared" si="1"/>
        <v>0</v>
      </c>
      <c r="I23" s="45">
        <f t="shared" si="0"/>
        <v>0</v>
      </c>
    </row>
    <row r="24" spans="1:11" x14ac:dyDescent="0.2">
      <c r="B24" s="41"/>
      <c r="C24" s="27"/>
      <c r="D24" s="42" t="s">
        <v>31</v>
      </c>
      <c r="E24" s="47">
        <v>0</v>
      </c>
      <c r="F24" s="47">
        <v>0</v>
      </c>
      <c r="G24" s="47">
        <v>21</v>
      </c>
      <c r="H24" s="44">
        <f t="shared" si="1"/>
        <v>0</v>
      </c>
      <c r="I24" s="45">
        <f t="shared" si="0"/>
        <v>0</v>
      </c>
    </row>
    <row r="25" spans="1:11" x14ac:dyDescent="0.2">
      <c r="A25" s="81"/>
      <c r="B25" s="60" t="s">
        <v>32</v>
      </c>
      <c r="C25" s="61" t="s">
        <v>33</v>
      </c>
      <c r="D25" s="61"/>
      <c r="E25" s="92">
        <f>SUM(E22:E24)</f>
        <v>520</v>
      </c>
      <c r="F25" s="92">
        <f>SUM(F22:F24)</f>
        <v>732</v>
      </c>
      <c r="G25" s="92">
        <f>SUM(G22:G24)</f>
        <v>962</v>
      </c>
      <c r="H25" s="53">
        <f t="shared" si="1"/>
        <v>1.85</v>
      </c>
      <c r="I25" s="54">
        <f t="shared" si="0"/>
        <v>1.3142076502732241</v>
      </c>
    </row>
    <row r="26" spans="1:11" x14ac:dyDescent="0.2">
      <c r="B26" s="93"/>
      <c r="C26" s="94"/>
      <c r="D26" s="95" t="s">
        <v>34</v>
      </c>
      <c r="E26" s="96">
        <v>2773</v>
      </c>
      <c r="F26" s="96">
        <v>2773</v>
      </c>
      <c r="G26" s="97">
        <v>3200</v>
      </c>
      <c r="H26" s="39">
        <f t="shared" si="1"/>
        <v>1.153984853948792</v>
      </c>
      <c r="I26" s="40">
        <f t="shared" si="0"/>
        <v>1.153984853948792</v>
      </c>
      <c r="J26" s="98"/>
    </row>
    <row r="27" spans="1:11" x14ac:dyDescent="0.2">
      <c r="B27" s="60" t="s">
        <v>35</v>
      </c>
      <c r="C27" s="61" t="s">
        <v>36</v>
      </c>
      <c r="D27" s="61"/>
      <c r="E27" s="68">
        <f>SUM(E26)</f>
        <v>2773</v>
      </c>
      <c r="F27" s="68">
        <f>SUM(F26)</f>
        <v>2773</v>
      </c>
      <c r="G27" s="68">
        <f>SUM(G26:G26)</f>
        <v>3200</v>
      </c>
      <c r="H27" s="53">
        <f t="shared" si="1"/>
        <v>1.153984853948792</v>
      </c>
      <c r="I27" s="54">
        <f t="shared" si="0"/>
        <v>1.153984853948792</v>
      </c>
    </row>
    <row r="28" spans="1:11" s="49" customFormat="1" x14ac:dyDescent="0.2">
      <c r="B28" s="99"/>
      <c r="C28" s="100"/>
      <c r="D28" s="101" t="s">
        <v>37</v>
      </c>
      <c r="E28" s="102">
        <v>38</v>
      </c>
      <c r="F28" s="102">
        <v>38</v>
      </c>
      <c r="G28" s="103">
        <v>87</v>
      </c>
      <c r="H28" s="39">
        <f t="shared" si="1"/>
        <v>2.2894736842105261</v>
      </c>
      <c r="I28" s="40">
        <f t="shared" si="0"/>
        <v>2.2894736842105261</v>
      </c>
      <c r="K28" s="104"/>
    </row>
    <row r="29" spans="1:11" s="49" customFormat="1" x14ac:dyDescent="0.2">
      <c r="B29" s="99"/>
      <c r="C29" s="100"/>
      <c r="D29" s="101" t="s">
        <v>38</v>
      </c>
      <c r="E29" s="102">
        <v>1</v>
      </c>
      <c r="F29" s="102">
        <v>1</v>
      </c>
      <c r="G29" s="103">
        <v>2</v>
      </c>
      <c r="H29" s="44">
        <f t="shared" si="1"/>
        <v>2</v>
      </c>
      <c r="I29" s="45">
        <f t="shared" si="0"/>
        <v>2</v>
      </c>
      <c r="K29" s="104"/>
    </row>
    <row r="30" spans="1:11" x14ac:dyDescent="0.2">
      <c r="B30" s="60" t="s">
        <v>24</v>
      </c>
      <c r="C30" s="61" t="s">
        <v>25</v>
      </c>
      <c r="D30" s="61"/>
      <c r="E30" s="68">
        <f>SUM(E28:E29)</f>
        <v>39</v>
      </c>
      <c r="F30" s="68">
        <f>SUM(F28:F29)</f>
        <v>39</v>
      </c>
      <c r="G30" s="68">
        <f>SUM(G28:G29)</f>
        <v>89</v>
      </c>
      <c r="H30" s="53">
        <f t="shared" si="1"/>
        <v>2.2820512820512819</v>
      </c>
      <c r="I30" s="54">
        <f t="shared" si="0"/>
        <v>2.2820512820512819</v>
      </c>
    </row>
    <row r="31" spans="1:11" x14ac:dyDescent="0.2">
      <c r="B31" s="105"/>
      <c r="C31" s="106" t="s">
        <v>39</v>
      </c>
      <c r="D31" s="106"/>
      <c r="E31" s="107">
        <v>0</v>
      </c>
      <c r="F31" s="107">
        <v>0</v>
      </c>
      <c r="G31" s="108">
        <v>40</v>
      </c>
      <c r="H31" s="53">
        <f t="shared" si="1"/>
        <v>0</v>
      </c>
      <c r="I31" s="54">
        <f t="shared" si="0"/>
        <v>0</v>
      </c>
    </row>
    <row r="32" spans="1:11" x14ac:dyDescent="0.2">
      <c r="B32" s="109"/>
      <c r="C32" s="110" t="s">
        <v>40</v>
      </c>
      <c r="D32" s="110"/>
      <c r="E32" s="111">
        <v>0</v>
      </c>
      <c r="F32" s="111">
        <v>0</v>
      </c>
      <c r="G32" s="112">
        <v>1</v>
      </c>
      <c r="H32" s="63">
        <f t="shared" si="1"/>
        <v>0</v>
      </c>
      <c r="I32" s="113">
        <f t="shared" si="0"/>
        <v>0</v>
      </c>
    </row>
    <row r="33" spans="1:14" x14ac:dyDescent="0.2">
      <c r="B33" s="34"/>
      <c r="C33" s="35"/>
      <c r="D33" s="72" t="s">
        <v>41</v>
      </c>
      <c r="E33" s="64">
        <v>10550</v>
      </c>
      <c r="F33" s="64">
        <v>8379</v>
      </c>
      <c r="G33" s="90">
        <v>7603</v>
      </c>
      <c r="H33" s="39">
        <f t="shared" si="1"/>
        <v>0.72066350710900473</v>
      </c>
      <c r="I33" s="40">
        <f t="shared" si="0"/>
        <v>0.90738751641007276</v>
      </c>
      <c r="K33"/>
      <c r="L33" s="49"/>
    </row>
    <row r="34" spans="1:14" x14ac:dyDescent="0.2">
      <c r="B34" s="41"/>
      <c r="C34" s="27"/>
      <c r="D34" s="42" t="s">
        <v>42</v>
      </c>
      <c r="E34" s="47">
        <v>0</v>
      </c>
      <c r="F34" s="47">
        <v>0</v>
      </c>
      <c r="G34" s="47">
        <v>264</v>
      </c>
      <c r="H34" s="44">
        <f t="shared" si="1"/>
        <v>0</v>
      </c>
      <c r="I34" s="45">
        <f t="shared" si="0"/>
        <v>0</v>
      </c>
      <c r="K34"/>
    </row>
    <row r="35" spans="1:14" x14ac:dyDescent="0.2">
      <c r="A35" s="81"/>
      <c r="B35" s="60" t="s">
        <v>22</v>
      </c>
      <c r="C35" s="61" t="s">
        <v>23</v>
      </c>
      <c r="D35" s="61"/>
      <c r="E35" s="68">
        <f>SUM(E33)</f>
        <v>10550</v>
      </c>
      <c r="F35" s="68">
        <f>SUM(F33:F34)</f>
        <v>8379</v>
      </c>
      <c r="G35" s="68">
        <f>SUM(G33:G34)</f>
        <v>7867</v>
      </c>
      <c r="H35" s="53">
        <f t="shared" si="1"/>
        <v>0.74568720379146924</v>
      </c>
      <c r="I35" s="54">
        <f t="shared" si="0"/>
        <v>0.93889485618808932</v>
      </c>
      <c r="K35"/>
    </row>
    <row r="36" spans="1:14" x14ac:dyDescent="0.2">
      <c r="A36" s="81"/>
      <c r="B36" s="114"/>
      <c r="C36" s="115"/>
      <c r="D36" s="95" t="s">
        <v>43</v>
      </c>
      <c r="E36" s="96">
        <v>0</v>
      </c>
      <c r="F36" s="96">
        <v>0</v>
      </c>
      <c r="G36" s="97">
        <v>2</v>
      </c>
      <c r="H36" s="39">
        <f t="shared" si="1"/>
        <v>0</v>
      </c>
      <c r="I36" s="40">
        <f t="shared" si="0"/>
        <v>0</v>
      </c>
      <c r="K36"/>
    </row>
    <row r="37" spans="1:14" x14ac:dyDescent="0.2">
      <c r="A37" s="81"/>
      <c r="B37" s="116"/>
      <c r="C37" s="117"/>
      <c r="D37" s="118" t="s">
        <v>44</v>
      </c>
      <c r="E37" s="119">
        <v>125577</v>
      </c>
      <c r="F37" s="119">
        <v>125577</v>
      </c>
      <c r="G37" s="120">
        <v>128667</v>
      </c>
      <c r="H37" s="44">
        <f t="shared" si="1"/>
        <v>1.024606416780143</v>
      </c>
      <c r="I37" s="45">
        <f t="shared" si="0"/>
        <v>1.024606416780143</v>
      </c>
      <c r="K37"/>
    </row>
    <row r="38" spans="1:14" x14ac:dyDescent="0.2">
      <c r="A38" s="121"/>
      <c r="B38" s="117"/>
      <c r="C38" s="117"/>
      <c r="D38" s="122" t="s">
        <v>45</v>
      </c>
      <c r="E38" s="119">
        <v>9400</v>
      </c>
      <c r="F38" s="119">
        <v>11571</v>
      </c>
      <c r="G38" s="120">
        <v>12080</v>
      </c>
      <c r="H38" s="44">
        <f t="shared" si="1"/>
        <v>1.2851063829787235</v>
      </c>
      <c r="I38" s="45">
        <f t="shared" si="0"/>
        <v>1.0439892835537119</v>
      </c>
      <c r="J38" s="26"/>
      <c r="K38"/>
    </row>
    <row r="39" spans="1:14" x14ac:dyDescent="0.2">
      <c r="A39" s="81"/>
      <c r="B39" s="60" t="s">
        <v>46</v>
      </c>
      <c r="C39" s="61" t="s">
        <v>47</v>
      </c>
      <c r="D39" s="61"/>
      <c r="E39" s="68">
        <f>SUM(E36:E38)</f>
        <v>134977</v>
      </c>
      <c r="F39" s="68">
        <f>SUM(F36:F38)</f>
        <v>137148</v>
      </c>
      <c r="G39" s="69">
        <f>SUM(G36:G38)</f>
        <v>140749</v>
      </c>
      <c r="H39" s="53">
        <f t="shared" si="1"/>
        <v>1.0427628410766279</v>
      </c>
      <c r="I39" s="54">
        <f t="shared" si="0"/>
        <v>1.026256307055152</v>
      </c>
      <c r="K39"/>
    </row>
    <row r="40" spans="1:14" x14ac:dyDescent="0.2">
      <c r="B40" s="60" t="s">
        <v>26</v>
      </c>
      <c r="C40" s="61" t="s">
        <v>27</v>
      </c>
      <c r="D40" s="61"/>
      <c r="E40" s="111">
        <v>600</v>
      </c>
      <c r="F40" s="111">
        <v>600</v>
      </c>
      <c r="G40" s="111">
        <v>863</v>
      </c>
      <c r="H40" s="123">
        <f t="shared" si="1"/>
        <v>1.4383333333333332</v>
      </c>
      <c r="I40" s="124">
        <f t="shared" si="0"/>
        <v>1.4383333333333332</v>
      </c>
      <c r="J40" s="49"/>
      <c r="K40"/>
    </row>
    <row r="41" spans="1:14" x14ac:dyDescent="0.2">
      <c r="B41" s="125"/>
      <c r="C41" s="126"/>
      <c r="D41" s="127" t="s">
        <v>48</v>
      </c>
      <c r="E41" s="128">
        <v>760</v>
      </c>
      <c r="F41" s="128">
        <v>1952</v>
      </c>
      <c r="G41" s="129">
        <v>2247</v>
      </c>
      <c r="H41" s="39">
        <f t="shared" si="1"/>
        <v>2.956578947368421</v>
      </c>
      <c r="I41" s="40">
        <f t="shared" si="0"/>
        <v>1.1511270491803278</v>
      </c>
      <c r="J41" s="49"/>
      <c r="K41"/>
    </row>
    <row r="42" spans="1:14" ht="13.5" thickBot="1" x14ac:dyDescent="0.25">
      <c r="B42" s="130" t="s">
        <v>19</v>
      </c>
      <c r="C42" s="131" t="s">
        <v>20</v>
      </c>
      <c r="D42" s="131"/>
      <c r="E42" s="77">
        <f>SUM(E41:E41)</f>
        <v>760</v>
      </c>
      <c r="F42" s="77">
        <f>SUM(F41:F41)</f>
        <v>1952</v>
      </c>
      <c r="G42" s="78">
        <f>SUM(G41:G41)</f>
        <v>2247</v>
      </c>
      <c r="H42" s="63">
        <f t="shared" si="1"/>
        <v>2.956578947368421</v>
      </c>
      <c r="I42" s="113">
        <f t="shared" si="0"/>
        <v>1.1511270491803278</v>
      </c>
      <c r="J42" s="49"/>
      <c r="K42"/>
    </row>
    <row r="43" spans="1:14" ht="13.5" thickBot="1" x14ac:dyDescent="0.25">
      <c r="A43" s="81"/>
      <c r="B43" s="132"/>
      <c r="C43" s="133" t="s">
        <v>49</v>
      </c>
      <c r="D43" s="134"/>
      <c r="E43" s="135">
        <f>E25+E27+E30+E35+E32+E39+E40+E42+E31</f>
        <v>150219</v>
      </c>
      <c r="F43" s="135">
        <f>F25+F27+F30+F35+F32+F39+F40+F42+F31</f>
        <v>151623</v>
      </c>
      <c r="G43" s="135">
        <f>G25+G27+G30+G35+G32+G39+G40+G42+G31</f>
        <v>156018</v>
      </c>
      <c r="H43" s="87">
        <f>IF(E43&gt;0,G43/E43,0%)</f>
        <v>1.0386036386875162</v>
      </c>
      <c r="I43" s="88">
        <f t="shared" si="0"/>
        <v>1.0289863675036108</v>
      </c>
      <c r="J43" s="49"/>
      <c r="K43"/>
    </row>
    <row r="44" spans="1:14" x14ac:dyDescent="0.2">
      <c r="A44" s="81"/>
      <c r="B44" s="136"/>
      <c r="C44" s="137"/>
      <c r="D44" s="138" t="s">
        <v>50</v>
      </c>
      <c r="E44" s="139">
        <v>21440</v>
      </c>
      <c r="F44" s="139">
        <v>5444</v>
      </c>
      <c r="G44" s="140">
        <v>1091</v>
      </c>
      <c r="H44" s="91">
        <f t="shared" si="1"/>
        <v>5.088619402985075E-2</v>
      </c>
      <c r="I44" s="141">
        <f t="shared" si="0"/>
        <v>0.20040411462160176</v>
      </c>
      <c r="J44" s="49"/>
      <c r="K44"/>
    </row>
    <row r="45" spans="1:14" x14ac:dyDescent="0.2">
      <c r="A45" s="142"/>
      <c r="B45" s="116"/>
      <c r="C45" s="117"/>
      <c r="D45" s="143" t="s">
        <v>51</v>
      </c>
      <c r="E45" s="119">
        <v>4200</v>
      </c>
      <c r="F45" s="119">
        <v>4200</v>
      </c>
      <c r="G45" s="120">
        <v>1693</v>
      </c>
      <c r="H45" s="44">
        <f t="shared" si="1"/>
        <v>0.40309523809523812</v>
      </c>
      <c r="I45" s="45">
        <f t="shared" si="0"/>
        <v>0.40309523809523812</v>
      </c>
      <c r="J45" s="49"/>
      <c r="K45"/>
      <c r="L45" s="49"/>
      <c r="N45" s="144"/>
    </row>
    <row r="46" spans="1:14" x14ac:dyDescent="0.2">
      <c r="A46" s="81"/>
      <c r="B46" s="130" t="s">
        <v>46</v>
      </c>
      <c r="C46" s="131" t="s">
        <v>47</v>
      </c>
      <c r="D46" s="131"/>
      <c r="E46" s="77">
        <f>SUM(E44:E45)</f>
        <v>25640</v>
      </c>
      <c r="F46" s="77">
        <f>SUM(F44:F45)</f>
        <v>9644</v>
      </c>
      <c r="G46" s="78">
        <f>SUM(G44:G45)</f>
        <v>2784</v>
      </c>
      <c r="H46" s="63">
        <f t="shared" si="1"/>
        <v>0.10858034321372854</v>
      </c>
      <c r="I46" s="113">
        <f t="shared" si="0"/>
        <v>0.28867689755288262</v>
      </c>
      <c r="J46" s="49"/>
      <c r="K46"/>
      <c r="N46" s="144"/>
    </row>
    <row r="47" spans="1:14" ht="13.5" thickBot="1" x14ac:dyDescent="0.25">
      <c r="A47" s="81"/>
      <c r="B47" s="130" t="s">
        <v>24</v>
      </c>
      <c r="C47" s="131" t="s">
        <v>25</v>
      </c>
      <c r="D47" s="131"/>
      <c r="E47" s="77">
        <v>0</v>
      </c>
      <c r="F47" s="77">
        <v>0</v>
      </c>
      <c r="G47" s="78">
        <v>7</v>
      </c>
      <c r="H47" s="63">
        <f t="shared" si="1"/>
        <v>0</v>
      </c>
      <c r="I47" s="113">
        <f>IF(F47&gt;0,G47/F47,0%)</f>
        <v>0</v>
      </c>
      <c r="J47" s="49"/>
      <c r="K47"/>
      <c r="N47" s="144"/>
    </row>
    <row r="48" spans="1:14" ht="13.5" thickBot="1" x14ac:dyDescent="0.25">
      <c r="B48" s="132"/>
      <c r="C48" s="133" t="s">
        <v>52</v>
      </c>
      <c r="D48" s="134"/>
      <c r="E48" s="135">
        <f>E46+E47</f>
        <v>25640</v>
      </c>
      <c r="F48" s="135">
        <f>F46+F47</f>
        <v>9644</v>
      </c>
      <c r="G48" s="135">
        <f>G46+G47</f>
        <v>2791</v>
      </c>
      <c r="H48" s="87">
        <f t="shared" si="1"/>
        <v>0.10885335413416537</v>
      </c>
      <c r="I48" s="88">
        <f t="shared" si="0"/>
        <v>0.28940273745333889</v>
      </c>
      <c r="J48" s="49"/>
      <c r="K48"/>
      <c r="N48" s="144"/>
    </row>
    <row r="49" spans="1:13" ht="13.5" thickBot="1" x14ac:dyDescent="0.25">
      <c r="B49" s="145" t="s">
        <v>53</v>
      </c>
      <c r="C49" s="146"/>
      <c r="D49" s="146"/>
      <c r="E49" s="147">
        <f>E21+E43+E48</f>
        <v>247489</v>
      </c>
      <c r="F49" s="147">
        <f>F21+F43+F48</f>
        <v>205474</v>
      </c>
      <c r="G49" s="148">
        <f>G21+G43+G48</f>
        <v>202897</v>
      </c>
      <c r="H49" s="149">
        <f t="shared" si="1"/>
        <v>0.81982229513230886</v>
      </c>
      <c r="I49" s="150">
        <f t="shared" si="0"/>
        <v>0.9874582672260237</v>
      </c>
      <c r="J49" s="49"/>
      <c r="K49"/>
    </row>
    <row r="50" spans="1:13" ht="13.5" customHeight="1" thickBot="1" x14ac:dyDescent="0.25">
      <c r="B50" s="132"/>
      <c r="C50" s="133" t="s">
        <v>54</v>
      </c>
      <c r="D50" s="134"/>
      <c r="E50" s="135">
        <v>245990</v>
      </c>
      <c r="F50" s="135">
        <v>352488</v>
      </c>
      <c r="G50" s="151">
        <v>348158</v>
      </c>
      <c r="H50" s="87">
        <f t="shared" si="1"/>
        <v>1.415333956664905</v>
      </c>
      <c r="I50" s="88">
        <f t="shared" si="0"/>
        <v>0.9877158938744014</v>
      </c>
      <c r="J50" s="49"/>
      <c r="K50"/>
    </row>
    <row r="51" spans="1:13" ht="13.5" thickBot="1" x14ac:dyDescent="0.25">
      <c r="B51" s="152" t="s">
        <v>55</v>
      </c>
      <c r="C51" s="153"/>
      <c r="D51" s="153"/>
      <c r="E51" s="147">
        <f>E49+E50</f>
        <v>493479</v>
      </c>
      <c r="F51" s="147">
        <f>F49+F50</f>
        <v>557962</v>
      </c>
      <c r="G51" s="147">
        <f>G49+G50</f>
        <v>551055</v>
      </c>
      <c r="H51" s="149">
        <f t="shared" si="1"/>
        <v>1.1166736578456227</v>
      </c>
      <c r="I51" s="150">
        <f t="shared" si="0"/>
        <v>0.98762102078636183</v>
      </c>
      <c r="K51"/>
    </row>
    <row r="52" spans="1:13" ht="13.5" thickBot="1" x14ac:dyDescent="0.25">
      <c r="B52" s="132"/>
      <c r="C52" s="133" t="s">
        <v>56</v>
      </c>
      <c r="D52" s="134"/>
      <c r="E52" s="135">
        <v>45123</v>
      </c>
      <c r="F52" s="135">
        <v>40432</v>
      </c>
      <c r="G52" s="151">
        <v>-7745</v>
      </c>
      <c r="H52" s="87">
        <f t="shared" si="1"/>
        <v>-0.17164195643020189</v>
      </c>
      <c r="I52" s="88">
        <f t="shared" si="0"/>
        <v>-0.19155619311436486</v>
      </c>
      <c r="K52"/>
      <c r="M52" s="81"/>
    </row>
    <row r="53" spans="1:13" ht="13.5" thickBot="1" x14ac:dyDescent="0.25">
      <c r="B53" s="132"/>
      <c r="C53" s="133" t="s">
        <v>57</v>
      </c>
      <c r="D53" s="134"/>
      <c r="E53" s="135">
        <v>-2750</v>
      </c>
      <c r="F53" s="135">
        <v>-2750</v>
      </c>
      <c r="G53" s="151">
        <v>-2750</v>
      </c>
      <c r="H53" s="87">
        <v>0</v>
      </c>
      <c r="I53" s="88">
        <v>0</v>
      </c>
      <c r="K53"/>
      <c r="M53" s="81"/>
    </row>
    <row r="54" spans="1:13" ht="13.5" thickBot="1" x14ac:dyDescent="0.25">
      <c r="B54" s="152" t="s">
        <v>58</v>
      </c>
      <c r="C54" s="154"/>
      <c r="D54" s="153"/>
      <c r="E54" s="147">
        <f>SUM(E51:E53)</f>
        <v>535852</v>
      </c>
      <c r="F54" s="147">
        <f>SUM(F51:F53)</f>
        <v>595644</v>
      </c>
      <c r="G54" s="147">
        <f>SUM(G51:G53)</f>
        <v>540560</v>
      </c>
      <c r="H54" s="149">
        <f>IF(E54&gt;0,G54/E54,0%)</f>
        <v>1.0087860080768571</v>
      </c>
      <c r="I54" s="150">
        <f>IF(F54&gt;0,G54/F54,0%)</f>
        <v>0.90752194263687702</v>
      </c>
      <c r="K54"/>
    </row>
    <row r="55" spans="1:13" x14ac:dyDescent="0.2">
      <c r="A55" s="49"/>
      <c r="B55" s="155"/>
      <c r="C55" s="156"/>
      <c r="D55" s="156"/>
      <c r="E55" s="155"/>
      <c r="F55" s="155"/>
      <c r="G55" s="155"/>
      <c r="H55" s="155"/>
      <c r="I55" s="155"/>
      <c r="K55"/>
    </row>
    <row r="56" spans="1:13" x14ac:dyDescent="0.2">
      <c r="B56" s="157"/>
      <c r="K56"/>
    </row>
    <row r="57" spans="1:13" x14ac:dyDescent="0.2">
      <c r="C57" s="158"/>
      <c r="D57" s="158"/>
      <c r="K57"/>
    </row>
    <row r="58" spans="1:13" x14ac:dyDescent="0.2">
      <c r="B58" s="157"/>
      <c r="K58"/>
    </row>
  </sheetData>
  <mergeCells count="3">
    <mergeCell ref="E1:I1"/>
    <mergeCell ref="B3:E3"/>
    <mergeCell ref="F3:I3"/>
  </mergeCells>
  <pageMargins left="0.59055118110236227" right="0.15748031496062992" top="0.62992125984251968" bottom="0.98425196850393704" header="0.35433070866141736" footer="0.51181102362204722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Seidlerová Adriana</dc:creator>
  <cp:lastModifiedBy>Seidlerová Adriana</cp:lastModifiedBy>
  <dcterms:created xsi:type="dcterms:W3CDTF">2020-06-30T08:46:41Z</dcterms:created>
  <dcterms:modified xsi:type="dcterms:W3CDTF">2020-06-30T08:47:09Z</dcterms:modified>
</cp:coreProperties>
</file>