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Výdaje tab. č. 2 " sheetId="1" r:id="rId1"/>
  </sheets>
  <externalReferences>
    <externalReference r:id="rId2"/>
    <externalReference r:id="rId3"/>
  </externalReferences>
  <definedNames>
    <definedName name="dates" localSheetId="0">[1]číselník!$B$42:$C$54</definedName>
    <definedName name="dates">[2]číselník!$B$42:$C$54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G8" i="1" l="1"/>
  <c r="H8" i="1"/>
  <c r="G9" i="1"/>
  <c r="H9" i="1"/>
  <c r="G10" i="1"/>
  <c r="H10" i="1"/>
  <c r="G11" i="1"/>
  <c r="H11" i="1"/>
  <c r="D12" i="1"/>
  <c r="G12" i="1" s="1"/>
  <c r="E12" i="1"/>
  <c r="H12" i="1" s="1"/>
  <c r="F12" i="1"/>
  <c r="G13" i="1"/>
  <c r="H13" i="1"/>
  <c r="D14" i="1"/>
  <c r="G14" i="1" s="1"/>
  <c r="E14" i="1"/>
  <c r="H14" i="1" s="1"/>
  <c r="F14" i="1"/>
  <c r="G15" i="1"/>
  <c r="H15" i="1"/>
  <c r="G16" i="1"/>
  <c r="H16" i="1"/>
  <c r="G17" i="1"/>
  <c r="H17" i="1"/>
  <c r="D18" i="1"/>
  <c r="E18" i="1"/>
  <c r="H18" i="1" s="1"/>
  <c r="F18" i="1"/>
  <c r="G18" i="1"/>
  <c r="G19" i="1"/>
  <c r="H19" i="1"/>
  <c r="D20" i="1"/>
  <c r="G20" i="1" s="1"/>
  <c r="E20" i="1"/>
  <c r="F20" i="1"/>
  <c r="H20" i="1"/>
  <c r="G21" i="1"/>
  <c r="H21" i="1"/>
  <c r="D22" i="1"/>
  <c r="G22" i="1" s="1"/>
  <c r="E22" i="1"/>
  <c r="H22" i="1" s="1"/>
  <c r="F22" i="1"/>
  <c r="G23" i="1"/>
  <c r="H23" i="1"/>
  <c r="D24" i="1"/>
  <c r="G24" i="1" s="1"/>
  <c r="E24" i="1"/>
  <c r="H24" i="1" s="1"/>
  <c r="F24" i="1"/>
  <c r="G25" i="1"/>
  <c r="H25" i="1"/>
  <c r="D26" i="1"/>
  <c r="E26" i="1"/>
  <c r="H26" i="1" s="1"/>
  <c r="F26" i="1"/>
  <c r="G26" i="1"/>
  <c r="G27" i="1"/>
  <c r="H27" i="1"/>
  <c r="G28" i="1"/>
  <c r="H28" i="1"/>
  <c r="G29" i="1"/>
  <c r="H29" i="1"/>
  <c r="D30" i="1"/>
  <c r="G30" i="1" s="1"/>
  <c r="E30" i="1"/>
  <c r="F30" i="1"/>
  <c r="H30" i="1"/>
  <c r="G31" i="1"/>
  <c r="H31" i="1"/>
  <c r="G32" i="1"/>
  <c r="H32" i="1"/>
  <c r="G33" i="1"/>
  <c r="H33" i="1"/>
  <c r="D34" i="1"/>
  <c r="G34" i="1" s="1"/>
  <c r="E34" i="1"/>
  <c r="H34" i="1" s="1"/>
  <c r="F34" i="1"/>
  <c r="G35" i="1"/>
  <c r="H35" i="1"/>
  <c r="D36" i="1"/>
  <c r="G36" i="1" s="1"/>
  <c r="E36" i="1"/>
  <c r="H36" i="1" s="1"/>
  <c r="F36" i="1"/>
  <c r="G37" i="1"/>
  <c r="H37" i="1"/>
  <c r="G38" i="1"/>
  <c r="H38" i="1"/>
  <c r="D39" i="1"/>
  <c r="G39" i="1" s="1"/>
  <c r="E39" i="1"/>
  <c r="H39" i="1" s="1"/>
  <c r="F39" i="1"/>
  <c r="G40" i="1"/>
  <c r="H40" i="1"/>
  <c r="F41" i="1"/>
  <c r="F57" i="1" s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D53" i="1"/>
  <c r="G53" i="1" s="1"/>
  <c r="E53" i="1"/>
  <c r="H53" i="1" s="1"/>
  <c r="F53" i="1"/>
  <c r="G54" i="1"/>
  <c r="H54" i="1"/>
  <c r="G55" i="1"/>
  <c r="H55" i="1"/>
  <c r="D56" i="1"/>
  <c r="G56" i="1" s="1"/>
  <c r="F56" i="1"/>
  <c r="D61" i="1"/>
  <c r="E41" i="1" l="1"/>
  <c r="D41" i="1"/>
  <c r="E56" i="1"/>
  <c r="H56" i="1" s="1"/>
  <c r="G41" i="1" l="1"/>
  <c r="D57" i="1"/>
  <c r="G57" i="1" s="1"/>
  <c r="H41" i="1"/>
  <c r="E57" i="1"/>
  <c r="H57" i="1" s="1"/>
</calcChain>
</file>

<file path=xl/sharedStrings.xml><?xml version="1.0" encoding="utf-8"?>
<sst xmlns="http://schemas.openxmlformats.org/spreadsheetml/2006/main" count="85" uniqueCount="75">
  <si>
    <t>VH (zisk) v tis. Kč</t>
  </si>
  <si>
    <t>Náklady celkem</t>
  </si>
  <si>
    <t>Výnosy celkem</t>
  </si>
  <si>
    <t>V Ý D A J E    C E L K E M</t>
  </si>
  <si>
    <t>K A P I T Á L O V É  V Ý D A J E   C E L K E M</t>
  </si>
  <si>
    <t>Investiční transfery spolkům</t>
  </si>
  <si>
    <t>Investiční transfery příspěvkovým organizacím</t>
  </si>
  <si>
    <t>Kapitálové výdaje odborů</t>
  </si>
  <si>
    <t>Rezerva kapitálových výdajů</t>
  </si>
  <si>
    <t>v tom transfery</t>
  </si>
  <si>
    <t>odboru majetkového</t>
  </si>
  <si>
    <t>OM</t>
  </si>
  <si>
    <t>odboru investic a místního hospodářství</t>
  </si>
  <si>
    <t>OIMH</t>
  </si>
  <si>
    <t>odboru vnitřních věcí</t>
  </si>
  <si>
    <t>OVV</t>
  </si>
  <si>
    <t>oddělení informačních technologií</t>
  </si>
  <si>
    <t>OIT</t>
  </si>
  <si>
    <t>odboru strategického rozvoje školství a volnočasových aktivit</t>
  </si>
  <si>
    <t>OŠR</t>
  </si>
  <si>
    <t>kapitálové výdaje</t>
  </si>
  <si>
    <t>B Ě Ź N É  V Ý D A J E    C E L K E M</t>
  </si>
  <si>
    <t>Další nespecifikované rezervy</t>
  </si>
  <si>
    <t xml:space="preserve"> </t>
  </si>
  <si>
    <t>Odbor financí a rozpočtu</t>
  </si>
  <si>
    <t>OFR</t>
  </si>
  <si>
    <t xml:space="preserve">           -  v tom: finanční vypořádání</t>
  </si>
  <si>
    <t>Úsek financí a rozpočtu  (bez rezerv a převodů)</t>
  </si>
  <si>
    <t>Odbor stavebního řádu a přestupků</t>
  </si>
  <si>
    <t>OSŘP</t>
  </si>
  <si>
    <t>Úsek stavebního řádu a přestupků</t>
  </si>
  <si>
    <t>Odbor majetkový</t>
  </si>
  <si>
    <t xml:space="preserve">Úsek majetku </t>
  </si>
  <si>
    <t>Úsek správy domovního a bytového fondu</t>
  </si>
  <si>
    <t>Úsek privatizace domovního a bytového fondu</t>
  </si>
  <si>
    <t xml:space="preserve">Odbor investic a místního hospodářství </t>
  </si>
  <si>
    <t>Úsek investic a oprav</t>
  </si>
  <si>
    <t>Neinvestiční příspěvek Technickým službám MOaP</t>
  </si>
  <si>
    <t>Úsek místního hospodářství</t>
  </si>
  <si>
    <t>Vnější a vnitřní vztahy</t>
  </si>
  <si>
    <t>Úsek vnějších a vnitřních vztahů</t>
  </si>
  <si>
    <t>Sekretariáty</t>
  </si>
  <si>
    <t>Úsek sekretariátů</t>
  </si>
  <si>
    <t>Výpočetní technika</t>
  </si>
  <si>
    <t>Úsek výpočetní techniky</t>
  </si>
  <si>
    <t>Osobní výdaje</t>
  </si>
  <si>
    <t>Úsek osobních výdajů</t>
  </si>
  <si>
    <t xml:space="preserve">Odbor vnitřních věcí </t>
  </si>
  <si>
    <t>Úsek hospodářské správy</t>
  </si>
  <si>
    <t>Úsek IZS, PO,BOZP</t>
  </si>
  <si>
    <t>Úsek obřadů a slavností</t>
  </si>
  <si>
    <t xml:space="preserve">Odbor sociálních věcí </t>
  </si>
  <si>
    <t>OSV</t>
  </si>
  <si>
    <t>Úsek péče o občany</t>
  </si>
  <si>
    <t xml:space="preserve">       </t>
  </si>
  <si>
    <t>Odbor strategického rozvoje školství a volnočasových aktivit</t>
  </si>
  <si>
    <t>Neinvestiční transfery</t>
  </si>
  <si>
    <t xml:space="preserve">Neinvest.přísp. základním a mateřským školám </t>
  </si>
  <si>
    <t>Neinvestiční příspěvky CKV MO</t>
  </si>
  <si>
    <t>Úsek školství a volnočasových aktivit</t>
  </si>
  <si>
    <t>běžné výdaje</t>
  </si>
  <si>
    <t>k 31. 12. 2018</t>
  </si>
  <si>
    <t>roku 2018</t>
  </si>
  <si>
    <t>v %</t>
  </si>
  <si>
    <t>rozpočtu</t>
  </si>
  <si>
    <t>rozpočet</t>
  </si>
  <si>
    <t>VÝDAJE</t>
  </si>
  <si>
    <t>Plnění UR</t>
  </si>
  <si>
    <t>Plnění SR</t>
  </si>
  <si>
    <t>Plnění</t>
  </si>
  <si>
    <t>Upravený</t>
  </si>
  <si>
    <t>Schválený</t>
  </si>
  <si>
    <t>tabulka č. 2</t>
  </si>
  <si>
    <t>Plnění rozpočtu výdajů k 31. 12. 2018</t>
  </si>
  <si>
    <t xml:space="preserve">Souhrný výkaz plnění rozpočtu výdajů MOb MOaP (v tis. Kč)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</si>
</sst>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6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b/>
      <i/>
      <sz val="10"/>
      <color indexed="60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</font>
    <font>
      <b/>
      <sz val="14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0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9">
    <xf numFmtId="0" fontId="0" fillId="0" borderId="0" xfId="0"/>
    <xf numFmtId="4" fontId="0" fillId="0" borderId="0" xfId="0" applyNumberFormat="1"/>
    <xf numFmtId="0" fontId="0" fillId="0" borderId="0" xfId="0" applyFill="1"/>
    <xf numFmtId="3" fontId="1" fillId="0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/>
    <xf numFmtId="3" fontId="3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/>
    <xf numFmtId="3" fontId="4" fillId="0" borderId="0" xfId="0" applyNumberFormat="1" applyFont="1" applyFill="1"/>
    <xf numFmtId="3" fontId="5" fillId="0" borderId="0" xfId="0" applyNumberFormat="1" applyFont="1" applyFill="1"/>
    <xf numFmtId="3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/>
    <xf numFmtId="3" fontId="8" fillId="0" borderId="0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0" fontId="0" fillId="0" borderId="1" xfId="0" applyFill="1" applyBorder="1"/>
    <xf numFmtId="0" fontId="6" fillId="0" borderId="1" xfId="0" applyNumberFormat="1" applyFont="1" applyFill="1" applyBorder="1" applyAlignment="1" applyProtection="1">
      <alignment vertical="center"/>
    </xf>
    <xf numFmtId="164" fontId="6" fillId="2" borderId="2" xfId="0" applyNumberFormat="1" applyFont="1" applyFill="1" applyBorder="1"/>
    <xf numFmtId="164" fontId="6" fillId="2" borderId="3" xfId="0" applyNumberFormat="1" applyFont="1" applyFill="1" applyBorder="1"/>
    <xf numFmtId="3" fontId="6" fillId="2" borderId="4" xfId="0" applyNumberFormat="1" applyFont="1" applyFill="1" applyBorder="1" applyAlignment="1" applyProtection="1">
      <alignment vertical="center"/>
    </xf>
    <xf numFmtId="3" fontId="6" fillId="2" borderId="5" xfId="0" applyNumberFormat="1" applyFont="1" applyFill="1" applyBorder="1" applyAlignment="1" applyProtection="1">
      <alignment vertical="center"/>
    </xf>
    <xf numFmtId="3" fontId="6" fillId="2" borderId="6" xfId="0" applyNumberFormat="1" applyFont="1" applyFill="1" applyBorder="1" applyAlignment="1" applyProtection="1">
      <alignment vertical="center"/>
    </xf>
    <xf numFmtId="0" fontId="0" fillId="2" borderId="7" xfId="0" applyFill="1" applyBorder="1"/>
    <xf numFmtId="0" fontId="6" fillId="2" borderId="8" xfId="0" applyNumberFormat="1" applyFont="1" applyFill="1" applyBorder="1" applyAlignment="1" applyProtection="1">
      <alignment vertical="center"/>
    </xf>
    <xf numFmtId="164" fontId="6" fillId="2" borderId="9" xfId="0" applyNumberFormat="1" applyFont="1" applyFill="1" applyBorder="1"/>
    <xf numFmtId="3" fontId="6" fillId="2" borderId="10" xfId="0" applyNumberFormat="1" applyFont="1" applyFill="1" applyBorder="1" applyAlignment="1" applyProtection="1"/>
    <xf numFmtId="0" fontId="6" fillId="2" borderId="0" xfId="0" applyFont="1" applyFill="1"/>
    <xf numFmtId="0" fontId="6" fillId="2" borderId="11" xfId="0" applyFont="1" applyFill="1" applyBorder="1"/>
    <xf numFmtId="164" fontId="0" fillId="0" borderId="12" xfId="0" applyNumberFormat="1" applyFont="1" applyFill="1" applyBorder="1"/>
    <xf numFmtId="164" fontId="0" fillId="0" borderId="13" xfId="0" applyNumberFormat="1" applyFont="1" applyFill="1" applyBorder="1"/>
    <xf numFmtId="3" fontId="0" fillId="0" borderId="14" xfId="0" applyNumberFormat="1" applyFont="1" applyFill="1" applyBorder="1" applyAlignment="1" applyProtection="1"/>
    <xf numFmtId="3" fontId="0" fillId="0" borderId="13" xfId="0" applyNumberFormat="1" applyFont="1" applyFill="1" applyBorder="1" applyAlignment="1" applyProtection="1"/>
    <xf numFmtId="3" fontId="0" fillId="0" borderId="10" xfId="0" applyNumberFormat="1" applyFont="1" applyFill="1" applyBorder="1" applyAlignment="1" applyProtection="1"/>
    <xf numFmtId="164" fontId="0" fillId="0" borderId="15" xfId="0" applyNumberFormat="1" applyFont="1" applyFill="1" applyBorder="1"/>
    <xf numFmtId="164" fontId="0" fillId="0" borderId="16" xfId="0" applyNumberFormat="1" applyFont="1" applyFill="1" applyBorder="1"/>
    <xf numFmtId="3" fontId="0" fillId="0" borderId="17" xfId="0" applyNumberFormat="1" applyFont="1" applyFill="1" applyBorder="1" applyAlignment="1" applyProtection="1"/>
    <xf numFmtId="3" fontId="0" fillId="0" borderId="16" xfId="0" applyNumberFormat="1" applyFont="1" applyFill="1" applyBorder="1" applyAlignment="1" applyProtection="1"/>
    <xf numFmtId="3" fontId="0" fillId="0" borderId="18" xfId="0" applyNumberFormat="1" applyFont="1" applyFill="1" applyBorder="1" applyAlignment="1" applyProtection="1"/>
    <xf numFmtId="0" fontId="9" fillId="0" borderId="19" xfId="0" applyFont="1" applyBorder="1"/>
    <xf numFmtId="0" fontId="9" fillId="0" borderId="20" xfId="0" applyFont="1" applyBorder="1"/>
    <xf numFmtId="164" fontId="6" fillId="3" borderId="21" xfId="0" applyNumberFormat="1" applyFont="1" applyFill="1" applyBorder="1"/>
    <xf numFmtId="164" fontId="6" fillId="3" borderId="3" xfId="0" applyNumberFormat="1" applyFont="1" applyFill="1" applyBorder="1"/>
    <xf numFmtId="3" fontId="3" fillId="3" borderId="3" xfId="1" applyNumberFormat="1" applyFont="1" applyFill="1" applyBorder="1"/>
    <xf numFmtId="3" fontId="3" fillId="3" borderId="22" xfId="1" applyNumberFormat="1" applyFont="1" applyFill="1" applyBorder="1"/>
    <xf numFmtId="0" fontId="3" fillId="3" borderId="23" xfId="0" applyFont="1" applyFill="1" applyBorder="1"/>
    <xf numFmtId="0" fontId="3" fillId="3" borderId="23" xfId="1" applyFont="1" applyFill="1" applyBorder="1"/>
    <xf numFmtId="0" fontId="3" fillId="3" borderId="24" xfId="1" applyFont="1" applyFill="1" applyBorder="1"/>
    <xf numFmtId="0" fontId="8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164" fontId="11" fillId="0" borderId="12" xfId="0" applyNumberFormat="1" applyFont="1" applyFill="1" applyBorder="1"/>
    <xf numFmtId="164" fontId="11" fillId="0" borderId="13" xfId="0" applyNumberFormat="1" applyFont="1" applyFill="1" applyBorder="1"/>
    <xf numFmtId="3" fontId="12" fillId="0" borderId="14" xfId="0" applyNumberFormat="1" applyFont="1" applyFill="1" applyBorder="1" applyAlignment="1" applyProtection="1"/>
    <xf numFmtId="3" fontId="12" fillId="0" borderId="13" xfId="0" applyNumberFormat="1" applyFont="1" applyFill="1" applyBorder="1" applyAlignment="1" applyProtection="1"/>
    <xf numFmtId="3" fontId="12" fillId="0" borderId="1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8" fillId="0" borderId="14" xfId="0" applyNumberFormat="1" applyFont="1" applyFill="1" applyBorder="1" applyAlignment="1" applyProtection="1">
      <alignment vertical="center"/>
    </xf>
    <xf numFmtId="3" fontId="11" fillId="4" borderId="14" xfId="0" applyNumberFormat="1" applyFont="1" applyFill="1" applyBorder="1" applyAlignment="1" applyProtection="1"/>
    <xf numFmtId="3" fontId="11" fillId="4" borderId="13" xfId="0" applyNumberFormat="1" applyFont="1" applyFill="1" applyBorder="1" applyAlignment="1" applyProtection="1"/>
    <xf numFmtId="0" fontId="6" fillId="0" borderId="11" xfId="0" applyFont="1" applyBorder="1"/>
    <xf numFmtId="0" fontId="0" fillId="0" borderId="0" xfId="0" applyNumberFormat="1" applyFill="1" applyBorder="1" applyAlignment="1" applyProtection="1"/>
    <xf numFmtId="0" fontId="8" fillId="0" borderId="0" xfId="0" applyFont="1" applyBorder="1"/>
    <xf numFmtId="0" fontId="0" fillId="0" borderId="0" xfId="0" applyBorder="1"/>
    <xf numFmtId="0" fontId="12" fillId="0" borderId="0" xfId="0" applyFont="1" applyBorder="1"/>
    <xf numFmtId="0" fontId="0" fillId="0" borderId="19" xfId="0" applyNumberFormat="1" applyFill="1" applyBorder="1" applyAlignment="1" applyProtection="1"/>
    <xf numFmtId="0" fontId="0" fillId="0" borderId="19" xfId="0" applyBorder="1"/>
    <xf numFmtId="0" fontId="6" fillId="0" borderId="20" xfId="0" applyFont="1" applyBorder="1"/>
    <xf numFmtId="164" fontId="0" fillId="5" borderId="21" xfId="0" applyNumberFormat="1" applyFont="1" applyFill="1" applyBorder="1"/>
    <xf numFmtId="164" fontId="0" fillId="5" borderId="3" xfId="0" applyNumberFormat="1" applyFont="1" applyFill="1" applyBorder="1"/>
    <xf numFmtId="3" fontId="6" fillId="5" borderId="25" xfId="0" applyNumberFormat="1" applyFont="1" applyFill="1" applyBorder="1" applyAlignment="1" applyProtection="1">
      <alignment vertical="center"/>
    </xf>
    <xf numFmtId="3" fontId="6" fillId="5" borderId="26" xfId="0" applyNumberFormat="1" applyFont="1" applyFill="1" applyBorder="1" applyAlignment="1" applyProtection="1">
      <alignment vertical="center"/>
    </xf>
    <xf numFmtId="3" fontId="6" fillId="5" borderId="27" xfId="0" applyNumberFormat="1" applyFont="1" applyFill="1" applyBorder="1" applyAlignment="1" applyProtection="1">
      <alignment vertical="center"/>
    </xf>
    <xf numFmtId="0" fontId="6" fillId="5" borderId="28" xfId="0" applyNumberFormat="1" applyFont="1" applyFill="1" applyBorder="1" applyAlignment="1" applyProtection="1">
      <alignment vertical="center"/>
    </xf>
    <xf numFmtId="0" fontId="0" fillId="5" borderId="28" xfId="0" applyFill="1" applyBorder="1"/>
    <xf numFmtId="0" fontId="13" fillId="5" borderId="29" xfId="0" applyFont="1" applyFill="1" applyBorder="1"/>
    <xf numFmtId="3" fontId="6" fillId="2" borderId="30" xfId="0" applyNumberFormat="1" applyFont="1" applyFill="1" applyBorder="1" applyAlignment="1" applyProtection="1">
      <alignment vertical="center"/>
    </xf>
    <xf numFmtId="0" fontId="0" fillId="2" borderId="1" xfId="0" applyFill="1" applyBorder="1"/>
    <xf numFmtId="0" fontId="6" fillId="2" borderId="1" xfId="0" applyFont="1" applyFill="1" applyBorder="1"/>
    <xf numFmtId="0" fontId="6" fillId="2" borderId="31" xfId="0" applyNumberFormat="1" applyFont="1" applyFill="1" applyBorder="1" applyAlignment="1" applyProtection="1">
      <alignment vertical="center"/>
    </xf>
    <xf numFmtId="164" fontId="6" fillId="3" borderId="32" xfId="0" applyNumberFormat="1" applyFont="1" applyFill="1" applyBorder="1"/>
    <xf numFmtId="164" fontId="6" fillId="3" borderId="33" xfId="0" applyNumberFormat="1" applyFont="1" applyFill="1" applyBorder="1"/>
    <xf numFmtId="3" fontId="3" fillId="3" borderId="14" xfId="1" applyNumberFormat="1" applyFont="1" applyFill="1" applyBorder="1"/>
    <xf numFmtId="3" fontId="3" fillId="3" borderId="13" xfId="1" applyNumberFormat="1" applyFont="1" applyFill="1" applyBorder="1"/>
    <xf numFmtId="3" fontId="3" fillId="3" borderId="10" xfId="1" applyNumberFormat="1" applyFont="1" applyFill="1" applyBorder="1"/>
    <xf numFmtId="0" fontId="3" fillId="3" borderId="0" xfId="0" applyFont="1" applyFill="1" applyBorder="1"/>
    <xf numFmtId="0" fontId="3" fillId="3" borderId="0" xfId="1" applyFont="1" applyFill="1" applyBorder="1"/>
    <xf numFmtId="0" fontId="3" fillId="3" borderId="11" xfId="1" applyFont="1" applyFill="1" applyBorder="1"/>
    <xf numFmtId="3" fontId="3" fillId="3" borderId="34" xfId="1" applyNumberFormat="1" applyFont="1" applyFill="1" applyBorder="1"/>
    <xf numFmtId="0" fontId="8" fillId="0" borderId="0" xfId="0" applyFont="1"/>
    <xf numFmtId="4" fontId="8" fillId="0" borderId="0" xfId="0" applyNumberFormat="1" applyFont="1"/>
    <xf numFmtId="164" fontId="11" fillId="4" borderId="12" xfId="0" applyNumberFormat="1" applyFont="1" applyFill="1" applyBorder="1"/>
    <xf numFmtId="164" fontId="11" fillId="4" borderId="13" xfId="0" applyNumberFormat="1" applyFont="1" applyFill="1" applyBorder="1"/>
    <xf numFmtId="3" fontId="11" fillId="4" borderId="14" xfId="0" applyNumberFormat="1" applyFont="1" applyFill="1" applyBorder="1"/>
    <xf numFmtId="3" fontId="11" fillId="4" borderId="13" xfId="0" applyNumberFormat="1" applyFont="1" applyFill="1" applyBorder="1"/>
    <xf numFmtId="3" fontId="11" fillId="4" borderId="10" xfId="0" applyNumberFormat="1" applyFont="1" applyFill="1" applyBorder="1"/>
    <xf numFmtId="0" fontId="8" fillId="0" borderId="11" xfId="0" applyFont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3" fontId="0" fillId="0" borderId="18" xfId="0" applyNumberFormat="1" applyFont="1" applyFill="1" applyBorder="1"/>
    <xf numFmtId="0" fontId="0" fillId="0" borderId="20" xfId="0" applyBorder="1"/>
    <xf numFmtId="0" fontId="3" fillId="3" borderId="23" xfId="0" applyNumberFormat="1" applyFont="1" applyFill="1" applyBorder="1" applyAlignment="1" applyProtection="1">
      <alignment vertical="center"/>
    </xf>
    <xf numFmtId="0" fontId="3" fillId="3" borderId="24" xfId="0" applyNumberFormat="1" applyFont="1" applyFill="1" applyBorder="1" applyAlignment="1" applyProtection="1">
      <alignment vertical="center"/>
    </xf>
    <xf numFmtId="3" fontId="0" fillId="0" borderId="14" xfId="0" applyNumberFormat="1" applyFont="1" applyFill="1" applyBorder="1"/>
    <xf numFmtId="3" fontId="0" fillId="0" borderId="13" xfId="0" applyNumberFormat="1" applyFont="1" applyFill="1" applyBorder="1"/>
    <xf numFmtId="3" fontId="0" fillId="0" borderId="10" xfId="0" applyNumberFormat="1" applyFont="1" applyFill="1" applyBorder="1"/>
    <xf numFmtId="0" fontId="0" fillId="0" borderId="11" xfId="0" applyBorder="1"/>
    <xf numFmtId="0" fontId="3" fillId="3" borderId="34" xfId="0" applyFont="1" applyFill="1" applyBorder="1"/>
    <xf numFmtId="0" fontId="0" fillId="4" borderId="0" xfId="0" applyFill="1"/>
    <xf numFmtId="4" fontId="0" fillId="4" borderId="0" xfId="0" applyNumberFormat="1" applyFill="1"/>
    <xf numFmtId="3" fontId="6" fillId="3" borderId="34" xfId="1" applyNumberFormat="1" applyFont="1" applyFill="1" applyBorder="1"/>
    <xf numFmtId="3" fontId="6" fillId="3" borderId="3" xfId="1" applyNumberFormat="1" applyFont="1" applyFill="1" applyBorder="1"/>
    <xf numFmtId="3" fontId="6" fillId="3" borderId="22" xfId="1" applyNumberFormat="1" applyFont="1" applyFill="1" applyBorder="1"/>
    <xf numFmtId="0" fontId="6" fillId="3" borderId="0" xfId="0" applyFont="1" applyFill="1" applyBorder="1"/>
    <xf numFmtId="0" fontId="6" fillId="3" borderId="0" xfId="1" applyFont="1" applyFill="1" applyBorder="1"/>
    <xf numFmtId="0" fontId="6" fillId="3" borderId="11" xfId="1" applyFont="1" applyFill="1" applyBorder="1"/>
    <xf numFmtId="0" fontId="6" fillId="0" borderId="0" xfId="1" applyFont="1" applyFill="1" applyBorder="1"/>
    <xf numFmtId="0" fontId="6" fillId="0" borderId="11" xfId="1" applyFont="1" applyFill="1" applyBorder="1"/>
    <xf numFmtId="0" fontId="6" fillId="3" borderId="23" xfId="0" applyFont="1" applyFill="1" applyBorder="1"/>
    <xf numFmtId="0" fontId="6" fillId="3" borderId="23" xfId="1" applyFont="1" applyFill="1" applyBorder="1"/>
    <xf numFmtId="0" fontId="6" fillId="3" borderId="24" xfId="1" applyFont="1" applyFill="1" applyBorder="1"/>
    <xf numFmtId="4" fontId="0" fillId="0" borderId="0" xfId="0" applyNumberFormat="1" applyFill="1"/>
    <xf numFmtId="0" fontId="8" fillId="0" borderId="19" xfId="0" applyFont="1" applyBorder="1"/>
    <xf numFmtId="0" fontId="6" fillId="0" borderId="0" xfId="0" applyFont="1"/>
    <xf numFmtId="3" fontId="10" fillId="0" borderId="14" xfId="1" applyNumberFormat="1" applyFill="1" applyBorder="1"/>
    <xf numFmtId="3" fontId="8" fillId="0" borderId="13" xfId="1" applyNumberFormat="1" applyFont="1" applyFill="1" applyBorder="1"/>
    <xf numFmtId="3" fontId="8" fillId="0" borderId="10" xfId="1" applyNumberFormat="1" applyFont="1" applyFill="1" applyBorder="1"/>
    <xf numFmtId="0" fontId="10" fillId="0" borderId="0" xfId="1" applyFont="1" applyFill="1" applyBorder="1"/>
    <xf numFmtId="0" fontId="6" fillId="0" borderId="0" xfId="0" applyFont="1" applyFill="1" applyBorder="1"/>
    <xf numFmtId="3" fontId="8" fillId="0" borderId="17" xfId="0" applyNumberFormat="1" applyFont="1" applyFill="1" applyBorder="1"/>
    <xf numFmtId="3" fontId="8" fillId="0" borderId="16" xfId="0" applyNumberFormat="1" applyFont="1" applyFill="1" applyBorder="1"/>
    <xf numFmtId="3" fontId="8" fillId="0" borderId="18" xfId="0" applyNumberFormat="1" applyFont="1" applyFill="1" applyBorder="1"/>
    <xf numFmtId="0" fontId="8" fillId="0" borderId="19" xfId="0" applyNumberFormat="1" applyFont="1" applyFill="1" applyBorder="1" applyAlignment="1" applyProtection="1"/>
    <xf numFmtId="0" fontId="6" fillId="5" borderId="3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0" fillId="5" borderId="1" xfId="0" applyFill="1" applyBorder="1"/>
    <xf numFmtId="0" fontId="13" fillId="5" borderId="31" xfId="0" applyFont="1" applyFill="1" applyBorder="1"/>
    <xf numFmtId="0" fontId="0" fillId="0" borderId="0" xfId="0" applyBorder="1" applyAlignment="1">
      <alignment horizontal="center"/>
    </xf>
    <xf numFmtId="165" fontId="6" fillId="5" borderId="36" xfId="0" applyNumberFormat="1" applyFont="1" applyFill="1" applyBorder="1" applyAlignment="1">
      <alignment horizontal="center"/>
    </xf>
    <xf numFmtId="165" fontId="6" fillId="5" borderId="9" xfId="0" applyNumberFormat="1" applyFont="1" applyFill="1" applyBorder="1" applyAlignment="1">
      <alignment horizontal="center"/>
    </xf>
    <xf numFmtId="3" fontId="6" fillId="5" borderId="9" xfId="0" applyNumberFormat="1" applyFont="1" applyFill="1" applyBorder="1" applyAlignment="1" applyProtection="1">
      <alignment horizontal="center"/>
    </xf>
    <xf numFmtId="3" fontId="6" fillId="5" borderId="37" xfId="0" applyNumberFormat="1" applyFont="1" applyFill="1" applyBorder="1" applyAlignment="1" applyProtection="1">
      <alignment horizontal="center"/>
    </xf>
    <xf numFmtId="0" fontId="0" fillId="5" borderId="38" xfId="0" applyNumberFormat="1" applyFont="1" applyFill="1" applyBorder="1" applyAlignment="1" applyProtection="1">
      <alignment horizontal="center"/>
    </xf>
    <xf numFmtId="0" fontId="0" fillId="5" borderId="38" xfId="0" applyFill="1" applyBorder="1"/>
    <xf numFmtId="0" fontId="0" fillId="5" borderId="39" xfId="0" applyFill="1" applyBorder="1"/>
    <xf numFmtId="0" fontId="6" fillId="5" borderId="40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3" fontId="6" fillId="5" borderId="13" xfId="0" applyNumberFormat="1" applyFont="1" applyFill="1" applyBorder="1" applyAlignment="1" applyProtection="1">
      <alignment horizontal="center"/>
    </xf>
    <xf numFmtId="3" fontId="6" fillId="5" borderId="10" xfId="0" applyNumberFormat="1" applyFont="1" applyFill="1" applyBorder="1" applyAlignment="1" applyProtection="1">
      <alignment horizontal="center"/>
    </xf>
    <xf numFmtId="0" fontId="14" fillId="5" borderId="0" xfId="0" applyFont="1" applyFill="1" applyBorder="1"/>
    <xf numFmtId="0" fontId="0" fillId="5" borderId="0" xfId="0" applyFill="1" applyBorder="1"/>
    <xf numFmtId="0" fontId="0" fillId="5" borderId="11" xfId="0" applyFill="1" applyBorder="1"/>
    <xf numFmtId="3" fontId="6" fillId="5" borderId="41" xfId="0" applyNumberFormat="1" applyFont="1" applyFill="1" applyBorder="1" applyAlignment="1" applyProtection="1">
      <alignment horizontal="center"/>
    </xf>
    <xf numFmtId="3" fontId="6" fillId="5" borderId="30" xfId="0" applyNumberFormat="1" applyFont="1" applyFill="1" applyBorder="1" applyAlignment="1" applyProtection="1">
      <alignment horizontal="center"/>
    </xf>
    <xf numFmtId="3" fontId="6" fillId="5" borderId="42" xfId="0" applyNumberFormat="1" applyFont="1" applyFill="1" applyBorder="1" applyAlignment="1" applyProtection="1">
      <alignment horizontal="center"/>
    </xf>
    <xf numFmtId="0" fontId="0" fillId="5" borderId="1" xfId="0" applyNumberFormat="1" applyFont="1" applyFill="1" applyBorder="1" applyAlignment="1" applyProtection="1"/>
    <xf numFmtId="0" fontId="0" fillId="5" borderId="31" xfId="0" applyFill="1" applyBorder="1"/>
    <xf numFmtId="0" fontId="0" fillId="5" borderId="0" xfId="0" applyFill="1"/>
    <xf numFmtId="0" fontId="15" fillId="5" borderId="0" xfId="0" applyNumberFormat="1" applyFont="1" applyFill="1" applyBorder="1" applyAlignment="1" applyProtection="1"/>
    <xf numFmtId="3" fontId="1" fillId="0" borderId="38" xfId="0" applyNumberFormat="1" applyFont="1" applyFill="1" applyBorder="1" applyAlignment="1" applyProtection="1"/>
    <xf numFmtId="0" fontId="0" fillId="0" borderId="38" xfId="0" applyBorder="1" applyAlignment="1"/>
    <xf numFmtId="3" fontId="1" fillId="0" borderId="38" xfId="0" applyNumberFormat="1" applyFont="1" applyFill="1" applyBorder="1" applyAlignment="1" applyProtection="1">
      <alignment horizontal="right"/>
    </xf>
    <xf numFmtId="0" fontId="2" fillId="0" borderId="38" xfId="0" applyFont="1" applyBorder="1" applyAlignment="1">
      <alignment horizontal="right"/>
    </xf>
    <xf numFmtId="0" fontId="0" fillId="0" borderId="0" xfId="0" applyNumberFormat="1" applyFill="1" applyBorder="1" applyAlignment="1" applyProtection="1"/>
    <xf numFmtId="0" fontId="0" fillId="0" borderId="14" xfId="0" applyBorder="1" applyAlignment="1"/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/>
    </xf>
  </cellXfs>
  <cellStyles count="6">
    <cellStyle name="Normální" xfId="0" builtinId="0"/>
    <cellStyle name="normální 2" xfId="2"/>
    <cellStyle name="Normální 3" xfId="3"/>
    <cellStyle name="normální_čerpání příjmů 5-2005" xfId="1"/>
    <cellStyle name="Procenta 2" xfId="4"/>
    <cellStyle name="Procenta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I.%20pololet&#237;%20ZMOb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showGridLines="0" tabSelected="1" zoomScaleNormal="100" workbookViewId="0">
      <selection activeCell="C29" sqref="C29"/>
    </sheetView>
  </sheetViews>
  <sheetFormatPr defaultRowHeight="12.75" x14ac:dyDescent="0.2"/>
  <cols>
    <col min="1" max="1" width="7.28515625" customWidth="1"/>
    <col min="2" max="2" width="2.5703125" customWidth="1"/>
    <col min="3" max="3" width="53.42578125" customWidth="1"/>
    <col min="4" max="7" width="12.7109375" customWidth="1"/>
    <col min="8" max="8" width="12.85546875" customWidth="1"/>
    <col min="10" max="10" width="9.5703125" style="1" bestFit="1" customWidth="1"/>
  </cols>
  <sheetData>
    <row r="1" spans="1:9" ht="18" x14ac:dyDescent="0.25">
      <c r="A1" s="159" t="s">
        <v>74</v>
      </c>
      <c r="B1" s="159"/>
      <c r="C1" s="159"/>
      <c r="D1" s="159"/>
      <c r="E1" s="159"/>
      <c r="F1" s="159"/>
      <c r="G1" s="158"/>
      <c r="H1" s="158"/>
    </row>
    <row r="2" spans="1:9" ht="18" customHeight="1" thickBot="1" x14ac:dyDescent="0.3">
      <c r="A2" s="160" t="s">
        <v>73</v>
      </c>
      <c r="B2" s="161"/>
      <c r="C2" s="161"/>
      <c r="D2" s="161"/>
      <c r="E2" s="162" t="s">
        <v>72</v>
      </c>
      <c r="F2" s="163"/>
      <c r="G2" s="163"/>
      <c r="H2" s="161"/>
    </row>
    <row r="3" spans="1:9" x14ac:dyDescent="0.2">
      <c r="A3" s="157"/>
      <c r="B3" s="136"/>
      <c r="C3" s="156"/>
      <c r="D3" s="155" t="s">
        <v>71</v>
      </c>
      <c r="E3" s="154" t="s">
        <v>70</v>
      </c>
      <c r="F3" s="154" t="s">
        <v>69</v>
      </c>
      <c r="G3" s="154" t="s">
        <v>68</v>
      </c>
      <c r="H3" s="153" t="s">
        <v>67</v>
      </c>
    </row>
    <row r="4" spans="1:9" ht="15.75" x14ac:dyDescent="0.25">
      <c r="A4" s="152"/>
      <c r="B4" s="151"/>
      <c r="C4" s="150" t="s">
        <v>66</v>
      </c>
      <c r="D4" s="149" t="s">
        <v>65</v>
      </c>
      <c r="E4" s="148" t="s">
        <v>65</v>
      </c>
      <c r="F4" s="148" t="s">
        <v>64</v>
      </c>
      <c r="G4" s="147" t="s">
        <v>63</v>
      </c>
      <c r="H4" s="146" t="s">
        <v>63</v>
      </c>
    </row>
    <row r="5" spans="1:9" ht="13.5" thickBot="1" x14ac:dyDescent="0.25">
      <c r="A5" s="145"/>
      <c r="B5" s="144"/>
      <c r="C5" s="143"/>
      <c r="D5" s="142" t="s">
        <v>62</v>
      </c>
      <c r="E5" s="141" t="s">
        <v>62</v>
      </c>
      <c r="F5" s="141" t="s">
        <v>61</v>
      </c>
      <c r="G5" s="140">
        <v>100</v>
      </c>
      <c r="H5" s="139">
        <v>100</v>
      </c>
    </row>
    <row r="6" spans="1:9" ht="8.25" customHeight="1" thickBot="1" x14ac:dyDescent="0.25">
      <c r="C6" s="63"/>
      <c r="D6" s="138"/>
      <c r="E6" s="138"/>
      <c r="F6" s="138"/>
      <c r="G6" s="138"/>
      <c r="H6" s="138"/>
      <c r="I6" s="63"/>
    </row>
    <row r="7" spans="1:9" x14ac:dyDescent="0.2">
      <c r="A7" s="137" t="s">
        <v>60</v>
      </c>
      <c r="B7" s="136"/>
      <c r="C7" s="136"/>
      <c r="D7" s="135">
        <v>1</v>
      </c>
      <c r="E7" s="135">
        <v>2</v>
      </c>
      <c r="F7" s="134">
        <v>3</v>
      </c>
      <c r="G7" s="134">
        <v>4</v>
      </c>
      <c r="H7" s="133">
        <v>5</v>
      </c>
    </row>
    <row r="8" spans="1:9" ht="12.75" customHeight="1" x14ac:dyDescent="0.2">
      <c r="A8" s="100"/>
      <c r="B8" s="66"/>
      <c r="C8" s="66" t="s">
        <v>59</v>
      </c>
      <c r="D8" s="99">
        <v>11827</v>
      </c>
      <c r="E8" s="98">
        <v>6909</v>
      </c>
      <c r="F8" s="97">
        <v>6098</v>
      </c>
      <c r="G8" s="36">
        <f t="shared" ref="G8:G41" si="0">IF(D8&gt;0,F8/D8,0%)</f>
        <v>0.5155998985372453</v>
      </c>
      <c r="H8" s="35">
        <f t="shared" ref="H8:H41" si="1">IF(E8&gt;0,F8/E8,0%)</f>
        <v>0.88261687653784915</v>
      </c>
    </row>
    <row r="9" spans="1:9" x14ac:dyDescent="0.2">
      <c r="A9" s="106"/>
      <c r="B9" s="63"/>
      <c r="C9" s="63" t="s">
        <v>58</v>
      </c>
      <c r="D9" s="105">
        <v>10205</v>
      </c>
      <c r="E9" s="104">
        <v>17481</v>
      </c>
      <c r="F9" s="103">
        <v>16277</v>
      </c>
      <c r="G9" s="31">
        <f t="shared" si="0"/>
        <v>1.5950024497795199</v>
      </c>
      <c r="H9" s="30">
        <f t="shared" si="1"/>
        <v>0.93112522166924094</v>
      </c>
    </row>
    <row r="10" spans="1:9" x14ac:dyDescent="0.2">
      <c r="A10" s="106"/>
      <c r="B10" s="63"/>
      <c r="C10" s="63" t="s">
        <v>57</v>
      </c>
      <c r="D10" s="105">
        <v>41804</v>
      </c>
      <c r="E10" s="104">
        <v>55644</v>
      </c>
      <c r="F10" s="103">
        <v>55503</v>
      </c>
      <c r="G10" s="31">
        <f t="shared" si="0"/>
        <v>1.3276959142665774</v>
      </c>
      <c r="H10" s="30">
        <f t="shared" si="1"/>
        <v>0.99746603407375456</v>
      </c>
    </row>
    <row r="11" spans="1:9" x14ac:dyDescent="0.2">
      <c r="A11" s="106"/>
      <c r="B11" s="63"/>
      <c r="C11" s="63" t="s">
        <v>56</v>
      </c>
      <c r="D11" s="105">
        <v>4000</v>
      </c>
      <c r="E11" s="104">
        <v>3519</v>
      </c>
      <c r="F11" s="103">
        <v>3421</v>
      </c>
      <c r="G11" s="31">
        <f t="shared" si="0"/>
        <v>0.85524999999999995</v>
      </c>
      <c r="H11" s="30">
        <f t="shared" si="1"/>
        <v>0.97215117931230466</v>
      </c>
    </row>
    <row r="12" spans="1:9" x14ac:dyDescent="0.2">
      <c r="A12" s="48" t="s">
        <v>19</v>
      </c>
      <c r="B12" s="47" t="s">
        <v>55</v>
      </c>
      <c r="C12" s="46"/>
      <c r="D12" s="45">
        <f>SUM(D8:D11)</f>
        <v>67836</v>
      </c>
      <c r="E12" s="44">
        <f>SUM(E8:E11)</f>
        <v>83553</v>
      </c>
      <c r="F12" s="88">
        <f>SUM(F8:F11)</f>
        <v>81299</v>
      </c>
      <c r="G12" s="43">
        <f t="shared" si="0"/>
        <v>1.1984639424494368</v>
      </c>
      <c r="H12" s="42">
        <f t="shared" si="1"/>
        <v>0.97302311107919526</v>
      </c>
    </row>
    <row r="13" spans="1:9" x14ac:dyDescent="0.2">
      <c r="A13" s="100" t="s">
        <v>54</v>
      </c>
      <c r="B13" s="66"/>
      <c r="C13" s="132" t="s">
        <v>53</v>
      </c>
      <c r="D13" s="131">
        <v>2552</v>
      </c>
      <c r="E13" s="130">
        <v>1074</v>
      </c>
      <c r="F13" s="129">
        <v>886</v>
      </c>
      <c r="G13" s="36">
        <f t="shared" si="0"/>
        <v>0.34717868338557994</v>
      </c>
      <c r="H13" s="35">
        <f t="shared" si="1"/>
        <v>0.82495344506517687</v>
      </c>
    </row>
    <row r="14" spans="1:9" x14ac:dyDescent="0.2">
      <c r="A14" s="48" t="s">
        <v>52</v>
      </c>
      <c r="B14" s="47" t="s">
        <v>51</v>
      </c>
      <c r="C14" s="46"/>
      <c r="D14" s="45">
        <f>SUM(D13:D13)</f>
        <v>2552</v>
      </c>
      <c r="E14" s="44">
        <f>SUM(E13:E13)</f>
        <v>1074</v>
      </c>
      <c r="F14" s="88">
        <f>SUM(F13:F13)</f>
        <v>886</v>
      </c>
      <c r="G14" s="43">
        <f t="shared" si="0"/>
        <v>0.34717868338557994</v>
      </c>
      <c r="H14" s="42">
        <f t="shared" si="1"/>
        <v>0.82495344506517687</v>
      </c>
    </row>
    <row r="15" spans="1:9" x14ac:dyDescent="0.2">
      <c r="A15" s="100"/>
      <c r="B15" s="66"/>
      <c r="C15" s="66" t="s">
        <v>50</v>
      </c>
      <c r="D15" s="99">
        <v>102</v>
      </c>
      <c r="E15" s="98">
        <v>177</v>
      </c>
      <c r="F15" s="97">
        <v>128</v>
      </c>
      <c r="G15" s="36">
        <f t="shared" si="0"/>
        <v>1.2549019607843137</v>
      </c>
      <c r="H15" s="35">
        <f t="shared" si="1"/>
        <v>0.7231638418079096</v>
      </c>
    </row>
    <row r="16" spans="1:9" x14ac:dyDescent="0.2">
      <c r="A16" s="106"/>
      <c r="B16" s="63"/>
      <c r="C16" s="63" t="s">
        <v>49</v>
      </c>
      <c r="D16" s="105">
        <v>365</v>
      </c>
      <c r="E16" s="104">
        <v>346</v>
      </c>
      <c r="F16" s="103">
        <v>269</v>
      </c>
      <c r="G16" s="31">
        <f t="shared" si="0"/>
        <v>0.73698630136986298</v>
      </c>
      <c r="H16" s="30">
        <f t="shared" si="1"/>
        <v>0.7774566473988439</v>
      </c>
    </row>
    <row r="17" spans="1:12" x14ac:dyDescent="0.2">
      <c r="A17" s="60"/>
      <c r="B17" s="128"/>
      <c r="C17" s="127" t="s">
        <v>48</v>
      </c>
      <c r="D17" s="126">
        <v>19293</v>
      </c>
      <c r="E17" s="125">
        <v>19581</v>
      </c>
      <c r="F17" s="124">
        <v>16722</v>
      </c>
      <c r="G17" s="31">
        <f t="shared" si="0"/>
        <v>0.86673923184574719</v>
      </c>
      <c r="H17" s="30">
        <f t="shared" si="1"/>
        <v>0.85399111383483994</v>
      </c>
      <c r="I17" s="63"/>
      <c r="K17" s="89"/>
    </row>
    <row r="18" spans="1:12" x14ac:dyDescent="0.2">
      <c r="A18" s="48" t="s">
        <v>15</v>
      </c>
      <c r="B18" s="47" t="s">
        <v>47</v>
      </c>
      <c r="C18" s="46"/>
      <c r="D18" s="45">
        <f>SUM(D15:D17)</f>
        <v>19760</v>
      </c>
      <c r="E18" s="44">
        <f>SUM(E15:E17)</f>
        <v>20104</v>
      </c>
      <c r="F18" s="88">
        <f>SUM(F15:F17)</f>
        <v>17119</v>
      </c>
      <c r="G18" s="43">
        <f t="shared" si="0"/>
        <v>0.86634615384615388</v>
      </c>
      <c r="H18" s="42">
        <f t="shared" si="1"/>
        <v>0.85152208515718264</v>
      </c>
      <c r="L18" s="123"/>
    </row>
    <row r="19" spans="1:12" x14ac:dyDescent="0.2">
      <c r="A19" s="100"/>
      <c r="B19" s="66"/>
      <c r="C19" s="122" t="s">
        <v>46</v>
      </c>
      <c r="D19" s="99">
        <v>112626</v>
      </c>
      <c r="E19" s="98">
        <v>128654</v>
      </c>
      <c r="F19" s="97">
        <v>123143</v>
      </c>
      <c r="G19" s="36">
        <f t="shared" si="0"/>
        <v>1.0933798590023618</v>
      </c>
      <c r="H19" s="35">
        <f t="shared" si="1"/>
        <v>0.95716417678424304</v>
      </c>
    </row>
    <row r="20" spans="1:12" s="2" customFormat="1" x14ac:dyDescent="0.2">
      <c r="A20" s="120"/>
      <c r="B20" s="119" t="s">
        <v>45</v>
      </c>
      <c r="C20" s="118"/>
      <c r="D20" s="112">
        <f>SUM(D19)</f>
        <v>112626</v>
      </c>
      <c r="E20" s="111">
        <f>SUM(E19)</f>
        <v>128654</v>
      </c>
      <c r="F20" s="110">
        <f>SUM(F19)</f>
        <v>123143</v>
      </c>
      <c r="G20" s="43">
        <f t="shared" si="0"/>
        <v>1.0933798590023618</v>
      </c>
      <c r="H20" s="42">
        <f t="shared" si="1"/>
        <v>0.95716417678424304</v>
      </c>
      <c r="J20" s="121"/>
    </row>
    <row r="21" spans="1:12" x14ac:dyDescent="0.2">
      <c r="A21" s="100"/>
      <c r="B21" s="66"/>
      <c r="C21" s="66" t="s">
        <v>44</v>
      </c>
      <c r="D21" s="99">
        <v>3472</v>
      </c>
      <c r="E21" s="98">
        <v>2532</v>
      </c>
      <c r="F21" s="97">
        <v>1998</v>
      </c>
      <c r="G21" s="36">
        <f t="shared" si="0"/>
        <v>0.57546082949308752</v>
      </c>
      <c r="H21" s="35">
        <f t="shared" si="1"/>
        <v>0.7890995260663507</v>
      </c>
    </row>
    <row r="22" spans="1:12" s="2" customFormat="1" x14ac:dyDescent="0.2">
      <c r="A22" s="120"/>
      <c r="B22" s="119" t="s">
        <v>43</v>
      </c>
      <c r="C22" s="118"/>
      <c r="D22" s="112">
        <f>SUM(D21)</f>
        <v>3472</v>
      </c>
      <c r="E22" s="111">
        <f>SUM(E21)</f>
        <v>2532</v>
      </c>
      <c r="F22" s="110">
        <f>SUM(F21)</f>
        <v>1998</v>
      </c>
      <c r="G22" s="43">
        <f t="shared" si="0"/>
        <v>0.57546082949308752</v>
      </c>
      <c r="H22" s="42">
        <f t="shared" si="1"/>
        <v>0.7890995260663507</v>
      </c>
      <c r="J22" s="121"/>
    </row>
    <row r="23" spans="1:12" x14ac:dyDescent="0.2">
      <c r="A23" s="100"/>
      <c r="B23" s="66"/>
      <c r="C23" s="66" t="s">
        <v>42</v>
      </c>
      <c r="D23" s="99">
        <v>310</v>
      </c>
      <c r="E23" s="98">
        <v>326</v>
      </c>
      <c r="F23" s="97">
        <v>267</v>
      </c>
      <c r="G23" s="36">
        <f t="shared" si="0"/>
        <v>0.8612903225806452</v>
      </c>
      <c r="H23" s="35">
        <f t="shared" si="1"/>
        <v>0.81901840490797551</v>
      </c>
    </row>
    <row r="24" spans="1:12" s="108" customFormat="1" x14ac:dyDescent="0.2">
      <c r="A24" s="120"/>
      <c r="B24" s="119" t="s">
        <v>41</v>
      </c>
      <c r="C24" s="118"/>
      <c r="D24" s="112">
        <f>SUM(D23)</f>
        <v>310</v>
      </c>
      <c r="E24" s="111">
        <f>SUM(E23)</f>
        <v>326</v>
      </c>
      <c r="F24" s="110">
        <f>SUM(F23)</f>
        <v>267</v>
      </c>
      <c r="G24" s="43">
        <f t="shared" si="0"/>
        <v>0.8612903225806452</v>
      </c>
      <c r="H24" s="42">
        <f t="shared" si="1"/>
        <v>0.81901840490797551</v>
      </c>
      <c r="J24" s="109"/>
    </row>
    <row r="25" spans="1:12" s="108" customFormat="1" x14ac:dyDescent="0.2">
      <c r="A25" s="117"/>
      <c r="B25" s="116"/>
      <c r="C25" s="14" t="s">
        <v>40</v>
      </c>
      <c r="D25" s="99">
        <v>2000</v>
      </c>
      <c r="E25" s="98">
        <v>2086</v>
      </c>
      <c r="F25" s="97">
        <v>1749</v>
      </c>
      <c r="G25" s="36">
        <f t="shared" si="0"/>
        <v>0.87450000000000006</v>
      </c>
      <c r="H25" s="35">
        <f t="shared" si="1"/>
        <v>0.83844678811121764</v>
      </c>
      <c r="J25" s="109"/>
    </row>
    <row r="26" spans="1:12" s="108" customFormat="1" x14ac:dyDescent="0.2">
      <c r="A26" s="115"/>
      <c r="B26" s="114" t="s">
        <v>39</v>
      </c>
      <c r="C26" s="113"/>
      <c r="D26" s="112">
        <f>SUM(D25)</f>
        <v>2000</v>
      </c>
      <c r="E26" s="111">
        <f>SUM(E25)</f>
        <v>2086</v>
      </c>
      <c r="F26" s="110">
        <f>SUM(F25)</f>
        <v>1749</v>
      </c>
      <c r="G26" s="43">
        <f t="shared" si="0"/>
        <v>0.87450000000000006</v>
      </c>
      <c r="H26" s="42">
        <f t="shared" si="1"/>
        <v>0.83844678811121764</v>
      </c>
      <c r="J26" s="109"/>
    </row>
    <row r="27" spans="1:12" x14ac:dyDescent="0.2">
      <c r="A27" s="100"/>
      <c r="B27" s="66"/>
      <c r="C27" s="66" t="s">
        <v>38</v>
      </c>
      <c r="D27" s="99">
        <v>10273</v>
      </c>
      <c r="E27" s="98">
        <v>9971</v>
      </c>
      <c r="F27" s="97">
        <v>3830</v>
      </c>
      <c r="G27" s="36">
        <f t="shared" si="0"/>
        <v>0.37282196047892535</v>
      </c>
      <c r="H27" s="35">
        <f t="shared" si="1"/>
        <v>0.38411393039815467</v>
      </c>
    </row>
    <row r="28" spans="1:12" x14ac:dyDescent="0.2">
      <c r="A28" s="106"/>
      <c r="B28" s="63"/>
      <c r="C28" s="63" t="s">
        <v>37</v>
      </c>
      <c r="D28" s="105">
        <v>82291</v>
      </c>
      <c r="E28" s="104">
        <v>86496</v>
      </c>
      <c r="F28" s="103">
        <v>85809</v>
      </c>
      <c r="G28" s="31">
        <f t="shared" si="0"/>
        <v>1.0427507260818316</v>
      </c>
      <c r="H28" s="30">
        <f t="shared" si="1"/>
        <v>0.99205743618202002</v>
      </c>
    </row>
    <row r="29" spans="1:12" x14ac:dyDescent="0.2">
      <c r="A29" s="106"/>
      <c r="B29" s="63"/>
      <c r="C29" s="63" t="s">
        <v>36</v>
      </c>
      <c r="D29" s="105">
        <v>5497</v>
      </c>
      <c r="E29" s="104">
        <v>11537</v>
      </c>
      <c r="F29" s="103">
        <v>8267</v>
      </c>
      <c r="G29" s="31">
        <f t="shared" si="0"/>
        <v>1.5039112243041659</v>
      </c>
      <c r="H29" s="30">
        <f t="shared" si="1"/>
        <v>0.71656409811909505</v>
      </c>
      <c r="I29" s="63"/>
    </row>
    <row r="30" spans="1:12" x14ac:dyDescent="0.2">
      <c r="A30" s="48" t="s">
        <v>13</v>
      </c>
      <c r="B30" s="47" t="s">
        <v>35</v>
      </c>
      <c r="C30" s="107"/>
      <c r="D30" s="45">
        <f>SUM(D27:D29)</f>
        <v>98061</v>
      </c>
      <c r="E30" s="44">
        <f>SUM(E27:E29)</f>
        <v>108004</v>
      </c>
      <c r="F30" s="88">
        <f>SUM(F27:F29)</f>
        <v>97906</v>
      </c>
      <c r="G30" s="43">
        <f t="shared" si="0"/>
        <v>0.9984193512201589</v>
      </c>
      <c r="H30" s="42">
        <f t="shared" si="1"/>
        <v>0.90650346283470984</v>
      </c>
    </row>
    <row r="31" spans="1:12" x14ac:dyDescent="0.2">
      <c r="A31" s="100"/>
      <c r="B31" s="66"/>
      <c r="C31" s="66" t="s">
        <v>34</v>
      </c>
      <c r="D31" s="99">
        <v>3110</v>
      </c>
      <c r="E31" s="98">
        <v>3110</v>
      </c>
      <c r="F31" s="97">
        <v>2680</v>
      </c>
      <c r="G31" s="36">
        <f t="shared" si="0"/>
        <v>0.86173633440514474</v>
      </c>
      <c r="H31" s="35">
        <f t="shared" si="1"/>
        <v>0.86173633440514474</v>
      </c>
    </row>
    <row r="32" spans="1:12" x14ac:dyDescent="0.2">
      <c r="A32" s="106"/>
      <c r="B32" s="63"/>
      <c r="C32" s="63" t="s">
        <v>33</v>
      </c>
      <c r="D32" s="105">
        <v>76966</v>
      </c>
      <c r="E32" s="104">
        <v>80195</v>
      </c>
      <c r="F32" s="103">
        <v>69867</v>
      </c>
      <c r="G32" s="31">
        <f t="shared" si="0"/>
        <v>0.90776446742717565</v>
      </c>
      <c r="H32" s="30">
        <f t="shared" si="1"/>
        <v>0.87121391607955612</v>
      </c>
    </row>
    <row r="33" spans="1:10" x14ac:dyDescent="0.2">
      <c r="A33" s="106"/>
      <c r="B33" s="63"/>
      <c r="C33" s="63" t="s">
        <v>32</v>
      </c>
      <c r="D33" s="105">
        <v>350</v>
      </c>
      <c r="E33" s="104">
        <v>970</v>
      </c>
      <c r="F33" s="103">
        <v>790</v>
      </c>
      <c r="G33" s="31">
        <f t="shared" si="0"/>
        <v>2.2571428571428571</v>
      </c>
      <c r="H33" s="30">
        <f t="shared" si="1"/>
        <v>0.81443298969072164</v>
      </c>
    </row>
    <row r="34" spans="1:10" x14ac:dyDescent="0.2">
      <c r="A34" s="87" t="s">
        <v>11</v>
      </c>
      <c r="B34" s="86" t="s">
        <v>31</v>
      </c>
      <c r="C34" s="85"/>
      <c r="D34" s="84">
        <f>SUM(D31:D33)</f>
        <v>80426</v>
      </c>
      <c r="E34" s="83">
        <f>SUM(E31:E33)</f>
        <v>84275</v>
      </c>
      <c r="F34" s="82">
        <f>SUM(F31:F33)</f>
        <v>73337</v>
      </c>
      <c r="G34" s="43">
        <f t="shared" si="0"/>
        <v>0.91185686220873852</v>
      </c>
      <c r="H34" s="42">
        <f t="shared" si="1"/>
        <v>0.87021061999406701</v>
      </c>
    </row>
    <row r="35" spans="1:10" x14ac:dyDescent="0.2">
      <c r="A35" s="100"/>
      <c r="B35" s="66"/>
      <c r="C35" s="66" t="s">
        <v>30</v>
      </c>
      <c r="D35" s="99">
        <v>160</v>
      </c>
      <c r="E35" s="98">
        <v>53</v>
      </c>
      <c r="F35" s="97">
        <v>48</v>
      </c>
      <c r="G35" s="36">
        <f t="shared" si="0"/>
        <v>0.3</v>
      </c>
      <c r="H35" s="35">
        <f t="shared" si="1"/>
        <v>0.90566037735849059</v>
      </c>
    </row>
    <row r="36" spans="1:10" x14ac:dyDescent="0.2">
      <c r="A36" s="102" t="s">
        <v>29</v>
      </c>
      <c r="B36" s="101" t="s">
        <v>28</v>
      </c>
      <c r="C36" s="101"/>
      <c r="D36" s="45">
        <f>SUM(D35:D35)</f>
        <v>160</v>
      </c>
      <c r="E36" s="44">
        <f>SUM(E35:E35)</f>
        <v>53</v>
      </c>
      <c r="F36" s="88">
        <f>SUM(F35:F35)</f>
        <v>48</v>
      </c>
      <c r="G36" s="43">
        <f t="shared" si="0"/>
        <v>0.3</v>
      </c>
      <c r="H36" s="42">
        <f t="shared" si="1"/>
        <v>0.90566037735849059</v>
      </c>
    </row>
    <row r="37" spans="1:10" x14ac:dyDescent="0.2">
      <c r="A37" s="100"/>
      <c r="B37" s="66"/>
      <c r="C37" s="66" t="s">
        <v>27</v>
      </c>
      <c r="D37" s="99">
        <v>2651</v>
      </c>
      <c r="E37" s="98">
        <v>3171</v>
      </c>
      <c r="F37" s="97">
        <v>2777</v>
      </c>
      <c r="G37" s="36">
        <f t="shared" si="0"/>
        <v>1.0475292342512259</v>
      </c>
      <c r="H37" s="35">
        <f t="shared" si="1"/>
        <v>0.87574897508672345</v>
      </c>
    </row>
    <row r="38" spans="1:10" s="89" customFormat="1" x14ac:dyDescent="0.2">
      <c r="A38" s="96"/>
      <c r="B38" s="62"/>
      <c r="C38" s="64" t="s">
        <v>26</v>
      </c>
      <c r="D38" s="95">
        <v>0</v>
      </c>
      <c r="E38" s="94">
        <v>0</v>
      </c>
      <c r="F38" s="93">
        <v>0</v>
      </c>
      <c r="G38" s="92">
        <f t="shared" si="0"/>
        <v>0</v>
      </c>
      <c r="H38" s="91">
        <f t="shared" si="1"/>
        <v>0</v>
      </c>
      <c r="J38" s="90"/>
    </row>
    <row r="39" spans="1:10" x14ac:dyDescent="0.2">
      <c r="A39" s="48" t="s">
        <v>25</v>
      </c>
      <c r="B39" s="47" t="s">
        <v>24</v>
      </c>
      <c r="C39" s="46"/>
      <c r="D39" s="45">
        <f>D37</f>
        <v>2651</v>
      </c>
      <c r="E39" s="44">
        <f>E37</f>
        <v>3171</v>
      </c>
      <c r="F39" s="88">
        <f>F37</f>
        <v>2777</v>
      </c>
      <c r="G39" s="43">
        <f t="shared" si="0"/>
        <v>1.0475292342512259</v>
      </c>
      <c r="H39" s="42">
        <f t="shared" si="1"/>
        <v>0.87574897508672345</v>
      </c>
    </row>
    <row r="40" spans="1:10" ht="13.5" thickBot="1" x14ac:dyDescent="0.25">
      <c r="A40" s="87" t="s">
        <v>23</v>
      </c>
      <c r="B40" s="86" t="s">
        <v>22</v>
      </c>
      <c r="C40" s="85"/>
      <c r="D40" s="84">
        <v>3137</v>
      </c>
      <c r="E40" s="83">
        <v>11401</v>
      </c>
      <c r="F40" s="82">
        <v>0</v>
      </c>
      <c r="G40" s="81">
        <f t="shared" si="0"/>
        <v>0</v>
      </c>
      <c r="H40" s="80">
        <f t="shared" si="1"/>
        <v>0</v>
      </c>
    </row>
    <row r="41" spans="1:10" ht="13.5" thickBot="1" x14ac:dyDescent="0.25">
      <c r="A41" s="79" t="s">
        <v>21</v>
      </c>
      <c r="B41" s="78"/>
      <c r="C41" s="77"/>
      <c r="D41" s="76">
        <f>D12+D14+D18+D20+D22+D24+D30+D34+D36+D39+D40+D26</f>
        <v>392991</v>
      </c>
      <c r="E41" s="76">
        <f>SUM(E12,E14,E18,E20,E22,E24,E26,E30,E34,E36,E39,E40)</f>
        <v>445233</v>
      </c>
      <c r="F41" s="76">
        <f>F12+F14+F18+F20+F22+F24+F30+F34+F36+F39+F40+F26</f>
        <v>400529</v>
      </c>
      <c r="G41" s="26">
        <f t="shared" si="0"/>
        <v>1.0191811008394593</v>
      </c>
      <c r="H41" s="19">
        <f t="shared" si="1"/>
        <v>0.89959414508807745</v>
      </c>
    </row>
    <row r="42" spans="1:10" x14ac:dyDescent="0.2">
      <c r="A42" s="75" t="s">
        <v>20</v>
      </c>
      <c r="B42" s="74"/>
      <c r="C42" s="73"/>
      <c r="D42" s="72"/>
      <c r="E42" s="71"/>
      <c r="F42" s="70"/>
      <c r="G42" s="69"/>
      <c r="H42" s="68"/>
    </row>
    <row r="43" spans="1:10" x14ac:dyDescent="0.2">
      <c r="A43" s="67" t="s">
        <v>19</v>
      </c>
      <c r="B43" s="66" t="s">
        <v>18</v>
      </c>
      <c r="C43" s="65"/>
      <c r="D43" s="39">
        <v>12818</v>
      </c>
      <c r="E43" s="38">
        <v>23346</v>
      </c>
      <c r="F43" s="37">
        <v>17261</v>
      </c>
      <c r="G43" s="36">
        <f t="shared" ref="G43:G57" si="2">IF(D43&gt;0,F43/D43,0%)</f>
        <v>1.3466219378998283</v>
      </c>
      <c r="H43" s="35">
        <f t="shared" ref="H43:H57" si="3">IF(E43&gt;0,F43/E43,0%)</f>
        <v>0.73935577829178445</v>
      </c>
    </row>
    <row r="44" spans="1:10" x14ac:dyDescent="0.2">
      <c r="A44" s="60"/>
      <c r="B44" s="64"/>
      <c r="C44" s="56" t="s">
        <v>9</v>
      </c>
      <c r="D44" s="55">
        <v>1800</v>
      </c>
      <c r="E44" s="54">
        <v>3468</v>
      </c>
      <c r="F44" s="53">
        <v>3468</v>
      </c>
      <c r="G44" s="52">
        <f t="shared" si="2"/>
        <v>1.9266666666666667</v>
      </c>
      <c r="H44" s="51">
        <f t="shared" si="3"/>
        <v>1</v>
      </c>
    </row>
    <row r="45" spans="1:10" x14ac:dyDescent="0.2">
      <c r="A45" s="60" t="s">
        <v>17</v>
      </c>
      <c r="B45" s="164" t="s">
        <v>16</v>
      </c>
      <c r="C45" s="165"/>
      <c r="D45" s="34">
        <v>0</v>
      </c>
      <c r="E45" s="33">
        <v>974</v>
      </c>
      <c r="F45" s="32">
        <v>79</v>
      </c>
      <c r="G45" s="31">
        <f t="shared" si="2"/>
        <v>0</v>
      </c>
      <c r="H45" s="30">
        <f t="shared" si="3"/>
        <v>8.1108829568788496E-2</v>
      </c>
    </row>
    <row r="46" spans="1:10" x14ac:dyDescent="0.2">
      <c r="A46" s="60"/>
      <c r="B46" s="63"/>
      <c r="C46" s="56" t="s">
        <v>9</v>
      </c>
      <c r="D46" s="55">
        <v>0</v>
      </c>
      <c r="E46" s="54">
        <v>0</v>
      </c>
      <c r="F46" s="53">
        <v>0</v>
      </c>
      <c r="G46" s="52">
        <f t="shared" si="2"/>
        <v>0</v>
      </c>
      <c r="H46" s="51">
        <f t="shared" si="3"/>
        <v>0</v>
      </c>
    </row>
    <row r="47" spans="1:10" x14ac:dyDescent="0.2">
      <c r="A47" s="60" t="s">
        <v>15</v>
      </c>
      <c r="B47" s="62" t="s">
        <v>14</v>
      </c>
      <c r="C47" s="61"/>
      <c r="D47" s="34">
        <v>0</v>
      </c>
      <c r="E47" s="33">
        <v>0</v>
      </c>
      <c r="F47" s="32">
        <v>0</v>
      </c>
      <c r="G47" s="31">
        <f t="shared" si="2"/>
        <v>0</v>
      </c>
      <c r="H47" s="30">
        <f t="shared" si="3"/>
        <v>0</v>
      </c>
    </row>
    <row r="48" spans="1:10" x14ac:dyDescent="0.2">
      <c r="A48" s="60" t="s">
        <v>13</v>
      </c>
      <c r="B48" s="14" t="s">
        <v>12</v>
      </c>
      <c r="C48" s="61"/>
      <c r="D48" s="34">
        <v>41746</v>
      </c>
      <c r="E48" s="33">
        <v>61857</v>
      </c>
      <c r="F48" s="32">
        <v>55919</v>
      </c>
      <c r="G48" s="31">
        <f t="shared" si="2"/>
        <v>1.3395055813730656</v>
      </c>
      <c r="H48" s="30">
        <f t="shared" si="3"/>
        <v>0.90400439723879267</v>
      </c>
    </row>
    <row r="49" spans="1:8" x14ac:dyDescent="0.2">
      <c r="A49" s="60"/>
      <c r="B49" s="14"/>
      <c r="C49" s="56" t="s">
        <v>9</v>
      </c>
      <c r="D49" s="55">
        <v>21365</v>
      </c>
      <c r="E49" s="59">
        <v>32986</v>
      </c>
      <c r="F49" s="58">
        <v>32986</v>
      </c>
      <c r="G49" s="52">
        <f t="shared" si="2"/>
        <v>1.5439269833840392</v>
      </c>
      <c r="H49" s="51">
        <f t="shared" si="3"/>
        <v>1</v>
      </c>
    </row>
    <row r="50" spans="1:8" x14ac:dyDescent="0.2">
      <c r="A50" s="50" t="s">
        <v>11</v>
      </c>
      <c r="B50" s="49" t="s">
        <v>10</v>
      </c>
      <c r="C50" s="57"/>
      <c r="D50" s="34">
        <v>36861</v>
      </c>
      <c r="E50" s="33">
        <v>19801</v>
      </c>
      <c r="F50" s="32">
        <v>13145</v>
      </c>
      <c r="G50" s="31">
        <f t="shared" si="2"/>
        <v>0.35660996717397792</v>
      </c>
      <c r="H50" s="30">
        <f t="shared" si="3"/>
        <v>0.66385536084036156</v>
      </c>
    </row>
    <row r="51" spans="1:8" x14ac:dyDescent="0.2">
      <c r="A51" s="50"/>
      <c r="B51" s="49"/>
      <c r="C51" s="56" t="s">
        <v>9</v>
      </c>
      <c r="D51" s="55">
        <v>5000</v>
      </c>
      <c r="E51" s="54">
        <v>1233</v>
      </c>
      <c r="F51" s="53">
        <v>1233</v>
      </c>
      <c r="G51" s="52">
        <f t="shared" si="2"/>
        <v>0.24660000000000001</v>
      </c>
      <c r="H51" s="51">
        <f t="shared" si="3"/>
        <v>1</v>
      </c>
    </row>
    <row r="52" spans="1:8" x14ac:dyDescent="0.2">
      <c r="A52" s="50"/>
      <c r="B52" s="49" t="s">
        <v>8</v>
      </c>
      <c r="C52" s="49"/>
      <c r="D52" s="34">
        <v>0</v>
      </c>
      <c r="E52" s="33">
        <v>0</v>
      </c>
      <c r="F52" s="32">
        <v>0</v>
      </c>
      <c r="G52" s="31">
        <f t="shared" si="2"/>
        <v>0</v>
      </c>
      <c r="H52" s="30">
        <f t="shared" si="3"/>
        <v>0</v>
      </c>
    </row>
    <row r="53" spans="1:8" x14ac:dyDescent="0.2">
      <c r="A53" s="48"/>
      <c r="B53" s="47" t="s">
        <v>7</v>
      </c>
      <c r="C53" s="46"/>
      <c r="D53" s="45">
        <f>D43++D45+D47+D48+D50+D52</f>
        <v>91425</v>
      </c>
      <c r="E53" s="44">
        <f>E43+E48+E47+E45+E50+E52</f>
        <v>105978</v>
      </c>
      <c r="F53" s="44">
        <f>F43+F45+F47+F48+F50+F52</f>
        <v>86404</v>
      </c>
      <c r="G53" s="43">
        <f t="shared" si="2"/>
        <v>0.94508066721356299</v>
      </c>
      <c r="H53" s="42">
        <f t="shared" si="3"/>
        <v>0.81530128894676257</v>
      </c>
    </row>
    <row r="54" spans="1:8" x14ac:dyDescent="0.2">
      <c r="A54" s="41" t="s">
        <v>6</v>
      </c>
      <c r="B54" s="40"/>
      <c r="C54" s="40"/>
      <c r="D54" s="39">
        <v>0</v>
      </c>
      <c r="E54" s="38">
        <v>2933</v>
      </c>
      <c r="F54" s="37">
        <v>2917</v>
      </c>
      <c r="G54" s="36">
        <f t="shared" si="2"/>
        <v>0</v>
      </c>
      <c r="H54" s="35">
        <f t="shared" si="3"/>
        <v>0.99454483464030008</v>
      </c>
    </row>
    <row r="55" spans="1:8" x14ac:dyDescent="0.2">
      <c r="A55" s="166" t="s">
        <v>5</v>
      </c>
      <c r="B55" s="167"/>
      <c r="C55" s="168"/>
      <c r="D55" s="34">
        <v>0</v>
      </c>
      <c r="E55" s="33">
        <v>600</v>
      </c>
      <c r="F55" s="32">
        <v>600</v>
      </c>
      <c r="G55" s="31">
        <f t="shared" si="2"/>
        <v>0</v>
      </c>
      <c r="H55" s="30">
        <f t="shared" si="3"/>
        <v>1</v>
      </c>
    </row>
    <row r="56" spans="1:8" ht="13.5" thickBot="1" x14ac:dyDescent="0.25">
      <c r="A56" s="29" t="s">
        <v>4</v>
      </c>
      <c r="B56" s="28"/>
      <c r="C56" s="28"/>
      <c r="D56" s="27">
        <f>D53+D54+D55</f>
        <v>91425</v>
      </c>
      <c r="E56" s="27">
        <f>E53+E54+E55</f>
        <v>109511</v>
      </c>
      <c r="F56" s="27">
        <f>F53+F54+F55</f>
        <v>89921</v>
      </c>
      <c r="G56" s="26">
        <f t="shared" si="2"/>
        <v>0.98354935739677329</v>
      </c>
      <c r="H56" s="19">
        <f t="shared" si="3"/>
        <v>0.8211138607080567</v>
      </c>
    </row>
    <row r="57" spans="1:8" ht="13.5" thickBot="1" x14ac:dyDescent="0.25">
      <c r="A57" s="25" t="s">
        <v>3</v>
      </c>
      <c r="B57" s="24"/>
      <c r="C57" s="24"/>
      <c r="D57" s="23">
        <f>D41+D56</f>
        <v>484416</v>
      </c>
      <c r="E57" s="22">
        <f>E41+E56</f>
        <v>554744</v>
      </c>
      <c r="F57" s="21">
        <f>F41+F56</f>
        <v>490450</v>
      </c>
      <c r="G57" s="20">
        <f t="shared" si="2"/>
        <v>1.0124562359624785</v>
      </c>
      <c r="H57" s="19">
        <f t="shared" si="3"/>
        <v>0.88410149546457462</v>
      </c>
    </row>
    <row r="58" spans="1:8" x14ac:dyDescent="0.2">
      <c r="A58" s="18"/>
      <c r="B58" s="17"/>
      <c r="C58" s="17"/>
      <c r="D58" s="16"/>
      <c r="E58" s="16"/>
      <c r="F58" s="16"/>
      <c r="G58" s="16"/>
      <c r="H58" s="16"/>
    </row>
    <row r="59" spans="1:8" x14ac:dyDescent="0.2">
      <c r="A59" s="12"/>
      <c r="B59" s="8"/>
      <c r="C59" s="14" t="s">
        <v>2</v>
      </c>
      <c r="D59" s="15">
        <v>483558</v>
      </c>
      <c r="E59" s="13"/>
      <c r="F59" s="13"/>
      <c r="G59" s="11"/>
      <c r="H59" s="11"/>
    </row>
    <row r="60" spans="1:8" x14ac:dyDescent="0.2">
      <c r="A60" s="12"/>
      <c r="B60" s="8"/>
      <c r="C60" s="14" t="s">
        <v>1</v>
      </c>
      <c r="D60" s="15">
        <v>412140</v>
      </c>
      <c r="E60" s="11"/>
      <c r="F60" s="11"/>
      <c r="G60" s="11"/>
      <c r="H60" s="11"/>
    </row>
    <row r="61" spans="1:8" x14ac:dyDescent="0.2">
      <c r="A61" s="12"/>
      <c r="B61" s="8"/>
      <c r="C61" s="14" t="s">
        <v>0</v>
      </c>
      <c r="D61" s="13">
        <f>D59-D60</f>
        <v>71418</v>
      </c>
      <c r="E61" s="11"/>
      <c r="F61" s="11"/>
      <c r="G61" s="11"/>
      <c r="H61" s="11"/>
    </row>
    <row r="62" spans="1:8" x14ac:dyDescent="0.2">
      <c r="A62" s="12"/>
      <c r="B62" s="8"/>
      <c r="C62" s="8"/>
      <c r="D62" s="11"/>
      <c r="E62" s="11"/>
      <c r="F62" s="11"/>
      <c r="G62" s="11"/>
      <c r="H62" s="11"/>
    </row>
    <row r="63" spans="1:8" x14ac:dyDescent="0.2">
      <c r="A63" s="12"/>
      <c r="B63" s="8"/>
      <c r="C63" s="8"/>
      <c r="D63" s="11"/>
      <c r="E63" s="11"/>
      <c r="F63" s="11"/>
      <c r="G63" s="11"/>
      <c r="H63" s="11"/>
    </row>
    <row r="64" spans="1:8" ht="14.1" customHeight="1" x14ac:dyDescent="0.2">
      <c r="A64" s="4"/>
      <c r="B64" s="4"/>
      <c r="C64" s="4"/>
      <c r="D64" s="6"/>
      <c r="E64" s="10"/>
      <c r="F64" s="9"/>
    </row>
    <row r="65" spans="1:8" ht="14.1" customHeight="1" x14ac:dyDescent="0.2">
      <c r="A65" s="4"/>
      <c r="B65" s="4"/>
      <c r="C65" s="4"/>
      <c r="D65" s="5"/>
      <c r="E65" s="5"/>
      <c r="F65" s="8"/>
      <c r="G65" s="7"/>
      <c r="H65" s="7"/>
    </row>
    <row r="66" spans="1:8" ht="14.1" customHeight="1" x14ac:dyDescent="0.25">
      <c r="A66" s="2"/>
      <c r="B66" s="2"/>
      <c r="C66" s="4"/>
      <c r="D66" s="3"/>
      <c r="E66" s="3"/>
      <c r="F66" s="2"/>
    </row>
    <row r="67" spans="1:8" ht="14.1" customHeight="1" x14ac:dyDescent="0.2">
      <c r="A67" s="2"/>
      <c r="B67" s="2"/>
      <c r="C67" s="2"/>
      <c r="D67" s="2"/>
      <c r="E67" s="2"/>
      <c r="F67" s="2"/>
    </row>
    <row r="68" spans="1:8" ht="14.1" customHeight="1" x14ac:dyDescent="0.2">
      <c r="A68" s="2"/>
      <c r="B68" s="2"/>
      <c r="C68" s="4"/>
      <c r="D68" s="6"/>
      <c r="E68" s="2"/>
      <c r="F68" s="2"/>
    </row>
    <row r="69" spans="1:8" ht="14.1" customHeight="1" x14ac:dyDescent="0.2">
      <c r="A69" s="2"/>
      <c r="B69" s="2"/>
      <c r="C69" s="4"/>
      <c r="D69" s="5"/>
      <c r="E69" s="2"/>
      <c r="F69" s="2"/>
    </row>
    <row r="70" spans="1:8" ht="14.1" customHeight="1" x14ac:dyDescent="0.25">
      <c r="A70" s="2"/>
      <c r="B70" s="2"/>
      <c r="C70" s="4"/>
      <c r="D70" s="3"/>
      <c r="E70" s="2"/>
      <c r="F70" s="2"/>
    </row>
    <row r="71" spans="1:8" ht="14.1" customHeight="1" x14ac:dyDescent="0.2">
      <c r="A71" s="2"/>
      <c r="B71" s="2"/>
      <c r="C71" s="2"/>
      <c r="D71" s="2"/>
      <c r="E71" s="2"/>
      <c r="F71" s="2"/>
    </row>
    <row r="72" spans="1:8" ht="14.1" customHeight="1" x14ac:dyDescent="0.2">
      <c r="A72" s="2"/>
      <c r="B72" s="2"/>
      <c r="C72" s="4"/>
      <c r="D72" s="6"/>
      <c r="E72" s="2"/>
      <c r="F72" s="2"/>
    </row>
    <row r="73" spans="1:8" ht="14.1" customHeight="1" x14ac:dyDescent="0.2">
      <c r="A73" s="2"/>
      <c r="B73" s="2"/>
      <c r="C73" s="4"/>
      <c r="D73" s="5"/>
      <c r="E73" s="2"/>
      <c r="F73" s="2"/>
    </row>
    <row r="74" spans="1:8" ht="14.1" customHeight="1" x14ac:dyDescent="0.25">
      <c r="A74" s="2"/>
      <c r="B74" s="2"/>
      <c r="C74" s="4"/>
      <c r="D74" s="3"/>
      <c r="E74" s="2"/>
      <c r="F74" s="2"/>
    </row>
    <row r="75" spans="1:8" ht="14.1" customHeight="1" x14ac:dyDescent="0.2">
      <c r="A75" s="2"/>
      <c r="B75" s="2"/>
      <c r="C75" s="2"/>
      <c r="D75" s="2"/>
      <c r="E75" s="2"/>
      <c r="F75" s="2"/>
    </row>
    <row r="76" spans="1:8" ht="14.1" customHeight="1" x14ac:dyDescent="0.2">
      <c r="A76" s="2"/>
      <c r="B76" s="2"/>
      <c r="C76" s="4"/>
      <c r="D76" s="6"/>
      <c r="E76" s="2"/>
      <c r="F76" s="2"/>
    </row>
    <row r="77" spans="1:8" ht="14.1" customHeight="1" x14ac:dyDescent="0.2">
      <c r="A77" s="2"/>
      <c r="B77" s="2"/>
      <c r="C77" s="4"/>
      <c r="D77" s="5"/>
      <c r="E77" s="2"/>
      <c r="F77" s="2"/>
    </row>
    <row r="78" spans="1:8" ht="14.1" customHeight="1" x14ac:dyDescent="0.25">
      <c r="A78" s="2"/>
      <c r="B78" s="2"/>
      <c r="C78" s="4"/>
      <c r="D78" s="3"/>
      <c r="E78" s="2"/>
      <c r="F78" s="2"/>
    </row>
    <row r="79" spans="1:8" ht="14.1" customHeight="1" x14ac:dyDescent="0.2">
      <c r="A79" s="2"/>
      <c r="B79" s="2"/>
      <c r="C79" s="2"/>
      <c r="D79" s="2"/>
      <c r="E79" s="2"/>
      <c r="F79" s="2"/>
    </row>
    <row r="80" spans="1:8" ht="14.1" customHeight="1" x14ac:dyDescent="0.2">
      <c r="A80" s="2"/>
      <c r="B80" s="2"/>
      <c r="C80" s="4"/>
      <c r="D80" s="6"/>
      <c r="E80" s="2"/>
      <c r="F80" s="2"/>
    </row>
    <row r="81" spans="1:6" ht="14.1" customHeight="1" x14ac:dyDescent="0.2">
      <c r="A81" s="2"/>
      <c r="B81" s="2"/>
      <c r="C81" s="4"/>
      <c r="D81" s="5"/>
      <c r="E81" s="2"/>
      <c r="F81" s="2"/>
    </row>
    <row r="82" spans="1:6" ht="14.1" customHeight="1" x14ac:dyDescent="0.25">
      <c r="A82" s="2"/>
      <c r="B82" s="2"/>
      <c r="C82" s="4"/>
      <c r="D82" s="3"/>
      <c r="E82" s="2"/>
      <c r="F82" s="2"/>
    </row>
    <row r="83" spans="1:6" ht="14.1" customHeight="1" x14ac:dyDescent="0.2">
      <c r="A83" s="2"/>
      <c r="B83" s="2"/>
      <c r="C83" s="2"/>
      <c r="D83" s="2"/>
      <c r="E83" s="2"/>
      <c r="F83" s="2"/>
    </row>
    <row r="84" spans="1:6" ht="14.1" customHeight="1" x14ac:dyDescent="0.2">
      <c r="A84" s="2"/>
      <c r="B84" s="2"/>
      <c r="C84" s="4"/>
      <c r="D84" s="6"/>
      <c r="E84" s="2"/>
      <c r="F84" s="2"/>
    </row>
    <row r="85" spans="1:6" ht="14.1" customHeight="1" x14ac:dyDescent="0.2">
      <c r="A85" s="2"/>
      <c r="B85" s="2"/>
      <c r="C85" s="4"/>
      <c r="D85" s="5"/>
      <c r="E85" s="2"/>
      <c r="F85" s="2"/>
    </row>
    <row r="86" spans="1:6" ht="14.1" customHeight="1" x14ac:dyDescent="0.25">
      <c r="A86" s="2"/>
      <c r="B86" s="2"/>
      <c r="C86" s="4"/>
      <c r="D86" s="3"/>
      <c r="E86" s="2"/>
      <c r="F86" s="2"/>
    </row>
    <row r="87" spans="1:6" ht="14.1" customHeight="1" x14ac:dyDescent="0.2">
      <c r="A87" s="2"/>
      <c r="B87" s="2"/>
      <c r="C87" s="2"/>
      <c r="D87" s="2"/>
      <c r="E87" s="2"/>
      <c r="F87" s="2"/>
    </row>
    <row r="88" spans="1:6" ht="14.1" customHeight="1" x14ac:dyDescent="0.2">
      <c r="A88" s="2"/>
      <c r="B88" s="2"/>
      <c r="C88" s="2"/>
      <c r="D88" s="2"/>
      <c r="E88" s="2"/>
      <c r="F88" s="2"/>
    </row>
    <row r="89" spans="1:6" ht="14.1" customHeight="1" x14ac:dyDescent="0.2">
      <c r="A89" s="2"/>
      <c r="B89" s="2"/>
      <c r="C89" s="2"/>
      <c r="D89" s="2"/>
      <c r="E89" s="2"/>
      <c r="F89" s="2"/>
    </row>
    <row r="90" spans="1:6" x14ac:dyDescent="0.2">
      <c r="A90" s="2"/>
      <c r="B90" s="2"/>
      <c r="C90" s="2"/>
      <c r="D90" s="2"/>
      <c r="E90" s="2"/>
      <c r="F90" s="2"/>
    </row>
    <row r="91" spans="1:6" x14ac:dyDescent="0.2">
      <c r="A91" s="2"/>
      <c r="B91" s="2"/>
      <c r="C91" s="2"/>
      <c r="D91" s="2"/>
      <c r="E91" s="2"/>
      <c r="F91" s="2"/>
    </row>
  </sheetData>
  <mergeCells count="4">
    <mergeCell ref="A2:D2"/>
    <mergeCell ref="E2:H2"/>
    <mergeCell ref="B45:C45"/>
    <mergeCell ref="A55:C55"/>
  </mergeCells>
  <pageMargins left="0.98425196850393704" right="0.23622047244094491" top="0.62992125984251968" bottom="0.47244094488188981" header="0.39370078740157483" footer="0.27559055118110237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 tab. č.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Žáčková Kristina</dc:creator>
  <cp:lastModifiedBy>Žáčková Kristina</cp:lastModifiedBy>
  <dcterms:created xsi:type="dcterms:W3CDTF">2019-06-19T13:49:07Z</dcterms:created>
  <dcterms:modified xsi:type="dcterms:W3CDTF">2019-06-26T13:32:10Z</dcterms:modified>
</cp:coreProperties>
</file>