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říjmy tab. č. 1 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/>
  <c r="H13" i="1"/>
  <c r="I13" i="1"/>
  <c r="E14" i="1"/>
  <c r="F14" i="1"/>
  <c r="I14" i="1" s="1"/>
  <c r="G14" i="1"/>
  <c r="H14" i="1"/>
  <c r="I15" i="1"/>
  <c r="E16" i="1"/>
  <c r="E21" i="1" s="1"/>
  <c r="F16" i="1"/>
  <c r="I16" i="1" s="1"/>
  <c r="G16" i="1"/>
  <c r="H16" i="1"/>
  <c r="H17" i="1"/>
  <c r="I17" i="1"/>
  <c r="E18" i="1"/>
  <c r="F18" i="1"/>
  <c r="I18" i="1" s="1"/>
  <c r="G18" i="1"/>
  <c r="H18" i="1" s="1"/>
  <c r="H19" i="1"/>
  <c r="I19" i="1"/>
  <c r="E20" i="1"/>
  <c r="F20" i="1"/>
  <c r="G20" i="1"/>
  <c r="I20" i="1" s="1"/>
  <c r="H20" i="1"/>
  <c r="G21" i="1"/>
  <c r="G48" i="1" s="1"/>
  <c r="G50" i="1" s="1"/>
  <c r="G53" i="1" s="1"/>
  <c r="H22" i="1"/>
  <c r="I22" i="1"/>
  <c r="H23" i="1"/>
  <c r="I23" i="1"/>
  <c r="E24" i="1"/>
  <c r="H24" i="1" s="1"/>
  <c r="F24" i="1"/>
  <c r="I24" i="1" s="1"/>
  <c r="G24" i="1"/>
  <c r="H25" i="1"/>
  <c r="I25" i="1"/>
  <c r="E26" i="1"/>
  <c r="H26" i="1" s="1"/>
  <c r="F26" i="1"/>
  <c r="I26" i="1" s="1"/>
  <c r="G26" i="1"/>
  <c r="H27" i="1"/>
  <c r="I27" i="1"/>
  <c r="E28" i="1"/>
  <c r="F28" i="1"/>
  <c r="I28" i="1" s="1"/>
  <c r="G28" i="1"/>
  <c r="H28" i="1"/>
  <c r="H29" i="1"/>
  <c r="I29" i="1"/>
  <c r="H30" i="1"/>
  <c r="I30" i="1"/>
  <c r="E31" i="1"/>
  <c r="H31" i="1" s="1"/>
  <c r="F31" i="1"/>
  <c r="I31" i="1" s="1"/>
  <c r="G31" i="1"/>
  <c r="H32" i="1"/>
  <c r="I32" i="1"/>
  <c r="H33" i="1"/>
  <c r="I33" i="1"/>
  <c r="H34" i="1"/>
  <c r="I34" i="1"/>
  <c r="E35" i="1"/>
  <c r="F35" i="1"/>
  <c r="I35" i="1" s="1"/>
  <c r="G35" i="1"/>
  <c r="H35" i="1"/>
  <c r="H36" i="1"/>
  <c r="I36" i="1"/>
  <c r="H37" i="1"/>
  <c r="I37" i="1"/>
  <c r="H38" i="1"/>
  <c r="I38" i="1"/>
  <c r="E39" i="1"/>
  <c r="H39" i="1" s="1"/>
  <c r="F39" i="1"/>
  <c r="G39" i="1"/>
  <c r="I39" i="1"/>
  <c r="H40" i="1"/>
  <c r="I40" i="1"/>
  <c r="H41" i="1"/>
  <c r="I41" i="1"/>
  <c r="E42" i="1"/>
  <c r="F42" i="1"/>
  <c r="I42" i="1" s="1"/>
  <c r="G42" i="1"/>
  <c r="H42" i="1"/>
  <c r="G43" i="1"/>
  <c r="H44" i="1"/>
  <c r="I44" i="1"/>
  <c r="H45" i="1"/>
  <c r="I45" i="1"/>
  <c r="E46" i="1"/>
  <c r="H46" i="1" s="1"/>
  <c r="F46" i="1"/>
  <c r="F47" i="1" s="1"/>
  <c r="I47" i="1" s="1"/>
  <c r="G46" i="1"/>
  <c r="E47" i="1"/>
  <c r="H47" i="1" s="1"/>
  <c r="G47" i="1"/>
  <c r="H49" i="1"/>
  <c r="I49" i="1"/>
  <c r="H51" i="1"/>
  <c r="I51" i="1"/>
  <c r="H21" i="1" l="1"/>
  <c r="E48" i="1"/>
  <c r="F43" i="1"/>
  <c r="I43" i="1" s="1"/>
  <c r="F21" i="1"/>
  <c r="E43" i="1"/>
  <c r="H43" i="1" s="1"/>
  <c r="I46" i="1"/>
  <c r="E50" i="1" l="1"/>
  <c r="H48" i="1"/>
  <c r="I21" i="1"/>
  <c r="F48" i="1"/>
  <c r="H50" i="1" l="1"/>
  <c r="E53" i="1"/>
  <c r="H53" i="1" s="1"/>
  <c r="I48" i="1"/>
  <c r="F50" i="1"/>
  <c r="F53" i="1" l="1"/>
  <c r="I53" i="1" s="1"/>
  <c r="I50" i="1"/>
</calcChain>
</file>

<file path=xl/sharedStrings.xml><?xml version="1.0" encoding="utf-8"?>
<sst xmlns="http://schemas.openxmlformats.org/spreadsheetml/2006/main" count="74" uniqueCount="59">
  <si>
    <t>C E L K O V É    Z D R O J E</t>
  </si>
  <si>
    <t xml:space="preserve"> 6. Splátka úvěru - třída 8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</si>
  <si>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</si>
  <si>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>P Ř Í J M Y   C E L K E M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</si>
  <si>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</si>
  <si>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 xml:space="preserve">V L A S T N Í   P Ř  Í J M Y </t>
  </si>
  <si>
    <t xml:space="preserve"> 3.  Kapitálové příjmy celkem</t>
  </si>
  <si>
    <t>Odbor majetkový</t>
  </si>
  <si>
    <t>OM</t>
  </si>
  <si>
    <t>Kapitálové příjmy - prodej pozemků</t>
  </si>
  <si>
    <t>Kapitálové příjmy -  prodej domovního fondu</t>
  </si>
  <si>
    <t xml:space="preserve"> 2.  Příjmy nedaňové celkem</t>
  </si>
  <si>
    <t>Odbor financí a rozpočtu</t>
  </si>
  <si>
    <t>OFR</t>
  </si>
  <si>
    <t>Úsek financí a rozpočtu</t>
  </si>
  <si>
    <t>Odbor stavebního řádu a přestupků</t>
  </si>
  <si>
    <t>OSŘP</t>
  </si>
  <si>
    <t xml:space="preserve">Úsek majetku </t>
  </si>
  <si>
    <t>Úsek správy domovního a bytového fondu</t>
  </si>
  <si>
    <t>Úsek privatizace domovního a bytového fondu</t>
  </si>
  <si>
    <t>Odbor investic a místního hospodářství</t>
  </si>
  <si>
    <t>OIMH</t>
  </si>
  <si>
    <t>Úsek investic a oprav</t>
  </si>
  <si>
    <t>Úsek místního hospodářství</t>
  </si>
  <si>
    <t>Úsek vnějších a vnitřních vztahů</t>
  </si>
  <si>
    <t xml:space="preserve">Odbor vnitřních věcí </t>
  </si>
  <si>
    <t>OVV</t>
  </si>
  <si>
    <t>Úsek IZS, PO, BOZP</t>
  </si>
  <si>
    <t>Úsek hospodářské správy</t>
  </si>
  <si>
    <t>Výpočetní technika</t>
  </si>
  <si>
    <t>Úsek výpočetní techniky</t>
  </si>
  <si>
    <t xml:space="preserve">Odbor sociálních věcí </t>
  </si>
  <si>
    <t>OSV</t>
  </si>
  <si>
    <t>Úsek péče o občany</t>
  </si>
  <si>
    <t>Odbor strategického rozvoje školství a volnočasových aktivit</t>
  </si>
  <si>
    <t>OŠR</t>
  </si>
  <si>
    <t>Neinvestiční transfery</t>
  </si>
  <si>
    <t>Úsek školství a volnočasových aktivit</t>
  </si>
  <si>
    <t xml:space="preserve"> 1.  Příjmy daňové celkem</t>
  </si>
  <si>
    <t>Správní poplatky</t>
  </si>
  <si>
    <t>Příjmy úhrad za dobyvání nerostů a poplatků za geologické práce</t>
  </si>
  <si>
    <t>Poplatek za užívání veřejného prostranství</t>
  </si>
  <si>
    <t>Poplatek ze psů</t>
  </si>
  <si>
    <t>Daň z hazardních her</t>
  </si>
  <si>
    <t>Daň z nemovitých věcí</t>
  </si>
  <si>
    <t>k 31.12. 2018</t>
  </si>
  <si>
    <t>roku 2018</t>
  </si>
  <si>
    <t>v %</t>
  </si>
  <si>
    <t>rozpočtu</t>
  </si>
  <si>
    <t>rozpočet</t>
  </si>
  <si>
    <t>PŘÍJMY A FINANCOVÁNÍ</t>
  </si>
  <si>
    <t>Plnění UR</t>
  </si>
  <si>
    <t>Plnění SR</t>
  </si>
  <si>
    <t>Plnění</t>
  </si>
  <si>
    <t>Upravený</t>
  </si>
  <si>
    <t>Schválený</t>
  </si>
  <si>
    <t>tabulka č. 1</t>
  </si>
  <si>
    <t>Plnění rozpočtu příjmů a financování k 31. 12. 2018</t>
  </si>
  <si>
    <t xml:space="preserve">Souhrný výkaz plnění rozpočtu příjmů a financování MOb MOaP (v tis. Kč)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</si>
</sst>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2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0" fontId="0" fillId="0" borderId="0" xfId="0" applyFill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3" fontId="4" fillId="2" borderId="2" xfId="0" applyNumberFormat="1" applyFont="1" applyFill="1" applyBorder="1" applyAlignment="1" applyProtection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3" fontId="4" fillId="2" borderId="4" xfId="0" applyNumberFormat="1" applyFont="1" applyFill="1" applyBorder="1" applyAlignment="1" applyProtection="1">
      <alignment vertical="center"/>
    </xf>
    <xf numFmtId="0" fontId="1" fillId="0" borderId="0" xfId="0" applyFont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3" fontId="1" fillId="3" borderId="5" xfId="0" applyNumberFormat="1" applyFont="1" applyFill="1" applyBorder="1" applyAlignment="1" applyProtection="1">
      <alignment vertical="center"/>
    </xf>
    <xf numFmtId="3" fontId="1" fillId="3" borderId="2" xfId="0" applyNumberFormat="1" applyFont="1" applyFill="1" applyBorder="1" applyAlignment="1" applyProtection="1">
      <alignment vertic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 applyProtection="1">
      <alignment vertical="center"/>
    </xf>
    <xf numFmtId="0" fontId="0" fillId="3" borderId="4" xfId="0" applyFill="1" applyBorder="1"/>
    <xf numFmtId="3" fontId="4" fillId="2" borderId="5" xfId="0" applyNumberFormat="1" applyFont="1" applyFill="1" applyBorder="1" applyAlignment="1" applyProtection="1">
      <alignment vertical="center"/>
    </xf>
    <xf numFmtId="0" fontId="5" fillId="2" borderId="6" xfId="0" applyFont="1" applyFill="1" applyBorder="1"/>
    <xf numFmtId="3" fontId="4" fillId="2" borderId="7" xfId="0" applyNumberFormat="1" applyFont="1" applyFill="1" applyBorder="1" applyAlignment="1" applyProtection="1">
      <alignment vertical="center"/>
    </xf>
    <xf numFmtId="3" fontId="0" fillId="0" borderId="0" xfId="0" applyNumberFormat="1"/>
    <xf numFmtId="164" fontId="1" fillId="4" borderId="8" xfId="0" applyNumberFormat="1" applyFont="1" applyFill="1" applyBorder="1"/>
    <xf numFmtId="164" fontId="1" fillId="4" borderId="9" xfId="0" applyNumberFormat="1" applyFont="1" applyFill="1" applyBorder="1"/>
    <xf numFmtId="3" fontId="4" fillId="4" borderId="10" xfId="0" applyNumberFormat="1" applyFont="1" applyFill="1" applyBorder="1" applyAlignment="1" applyProtection="1">
      <alignment vertical="center"/>
    </xf>
    <xf numFmtId="3" fontId="4" fillId="4" borderId="9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11" xfId="0" applyNumberFormat="1" applyFont="1" applyFill="1" applyBorder="1" applyAlignment="1" applyProtection="1">
      <alignment vertical="center"/>
    </xf>
    <xf numFmtId="164" fontId="0" fillId="0" borderId="8" xfId="0" applyNumberFormat="1" applyFont="1" applyFill="1" applyBorder="1"/>
    <xf numFmtId="164" fontId="0" fillId="0" borderId="9" xfId="0" applyNumberFormat="1" applyFont="1" applyFill="1" applyBorder="1"/>
    <xf numFmtId="3" fontId="6" fillId="0" borderId="10" xfId="0" applyNumberFormat="1" applyFont="1" applyFill="1" applyBorder="1" applyAlignment="1" applyProtection="1"/>
    <xf numFmtId="3" fontId="6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Fill="1"/>
    <xf numFmtId="164" fontId="0" fillId="0" borderId="12" xfId="0" applyNumberFormat="1" applyFont="1" applyFill="1" applyBorder="1"/>
    <xf numFmtId="164" fontId="0" fillId="0" borderId="13" xfId="0" applyNumberFormat="1" applyFont="1" applyFill="1" applyBorder="1"/>
    <xf numFmtId="3" fontId="6" fillId="0" borderId="14" xfId="0" applyNumberFormat="1" applyFont="1" applyFill="1" applyBorder="1" applyAlignment="1" applyProtection="1"/>
    <xf numFmtId="3" fontId="6" fillId="0" borderId="13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6" xfId="0" applyFont="1" applyBorder="1"/>
    <xf numFmtId="0" fontId="8" fillId="0" borderId="7" xfId="1" applyFont="1" applyBorder="1"/>
    <xf numFmtId="164" fontId="0" fillId="0" borderId="15" xfId="0" applyNumberFormat="1" applyFont="1" applyFill="1" applyBorder="1"/>
    <xf numFmtId="164" fontId="0" fillId="0" borderId="16" xfId="0" applyNumberFormat="1" applyFont="1" applyFill="1" applyBorder="1"/>
    <xf numFmtId="3" fontId="5" fillId="0" borderId="17" xfId="0" applyNumberFormat="1" applyFont="1" applyFill="1" applyBorder="1" applyAlignment="1" applyProtection="1">
      <alignment vertical="center"/>
    </xf>
    <xf numFmtId="3" fontId="5" fillId="0" borderId="16" xfId="0" applyNumberFormat="1" applyFont="1" applyFill="1" applyBorder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vertical="center"/>
    </xf>
    <xf numFmtId="0" fontId="5" fillId="0" borderId="19" xfId="0" applyNumberFormat="1" applyFont="1" applyFill="1" applyBorder="1" applyAlignment="1" applyProtection="1">
      <alignment vertical="center"/>
    </xf>
    <xf numFmtId="164" fontId="1" fillId="4" borderId="20" xfId="0" applyNumberFormat="1" applyFont="1" applyFill="1" applyBorder="1"/>
    <xf numFmtId="164" fontId="1" fillId="4" borderId="21" xfId="0" applyNumberFormat="1" applyFont="1" applyFill="1" applyBorder="1"/>
    <xf numFmtId="3" fontId="4" fillId="4" borderId="16" xfId="0" applyNumberFormat="1" applyFont="1" applyFill="1" applyBorder="1" applyAlignment="1" applyProtection="1">
      <alignment vertical="center"/>
    </xf>
    <xf numFmtId="0" fontId="4" fillId="4" borderId="22" xfId="0" applyNumberFormat="1" applyFont="1" applyFill="1" applyBorder="1" applyAlignment="1" applyProtection="1">
      <alignment vertical="center"/>
    </xf>
    <xf numFmtId="0" fontId="4" fillId="4" borderId="23" xfId="0" applyNumberFormat="1" applyFont="1" applyFill="1" applyBorder="1" applyAlignment="1" applyProtection="1">
      <alignment vertical="center"/>
    </xf>
    <xf numFmtId="164" fontId="1" fillId="4" borderId="24" xfId="0" applyNumberFormat="1" applyFont="1" applyFill="1" applyBorder="1"/>
    <xf numFmtId="164" fontId="1" fillId="4" borderId="25" xfId="0" applyNumberFormat="1" applyFont="1" applyFill="1" applyBorder="1"/>
    <xf numFmtId="3" fontId="4" fillId="4" borderId="26" xfId="0" applyNumberFormat="1" applyFont="1" applyFill="1" applyBorder="1" applyAlignment="1" applyProtection="1">
      <alignment vertical="center"/>
    </xf>
    <xf numFmtId="3" fontId="4" fillId="4" borderId="25" xfId="0" applyNumberFormat="1" applyFont="1" applyFill="1" applyBorder="1" applyAlignment="1" applyProtection="1">
      <alignment vertical="center"/>
    </xf>
    <xf numFmtId="0" fontId="0" fillId="0" borderId="0" xfId="0" applyBorder="1"/>
    <xf numFmtId="3" fontId="0" fillId="0" borderId="0" xfId="0" applyNumberFormat="1" applyFill="1" applyBorder="1" applyAlignment="1" applyProtection="1"/>
    <xf numFmtId="0" fontId="1" fillId="0" borderId="27" xfId="0" applyFont="1" applyBorder="1"/>
    <xf numFmtId="3" fontId="0" fillId="0" borderId="10" xfId="0" applyNumberFormat="1" applyFill="1" applyBorder="1" applyAlignment="1" applyProtection="1"/>
    <xf numFmtId="3" fontId="6" fillId="0" borderId="17" xfId="0" applyNumberFormat="1" applyFont="1" applyFill="1" applyBorder="1" applyAlignment="1" applyProtection="1"/>
    <xf numFmtId="3" fontId="6" fillId="0" borderId="16" xfId="0" applyNumberFormat="1" applyFont="1" applyFill="1" applyBorder="1" applyAlignment="1" applyProtection="1"/>
    <xf numFmtId="3" fontId="0" fillId="0" borderId="17" xfId="0" applyNumberFormat="1" applyFill="1" applyBorder="1" applyAlignment="1" applyProtection="1"/>
    <xf numFmtId="0" fontId="0" fillId="0" borderId="18" xfId="0" applyBorder="1"/>
    <xf numFmtId="0" fontId="0" fillId="0" borderId="19" xfId="0" applyBorder="1"/>
    <xf numFmtId="3" fontId="8" fillId="0" borderId="9" xfId="1" applyNumberFormat="1" applyFont="1" applyFill="1" applyBorder="1"/>
    <xf numFmtId="0" fontId="8" fillId="0" borderId="10" xfId="1" applyBorder="1"/>
    <xf numFmtId="0" fontId="8" fillId="0" borderId="0" xfId="1" applyFont="1" applyBorder="1"/>
    <xf numFmtId="0" fontId="9" fillId="0" borderId="11" xfId="1" applyFont="1" applyBorder="1"/>
    <xf numFmtId="3" fontId="8" fillId="0" borderId="17" xfId="1" applyNumberFormat="1" applyFont="1" applyFill="1" applyBorder="1"/>
    <xf numFmtId="3" fontId="8" fillId="0" borderId="16" xfId="1" applyNumberFormat="1" applyFont="1" applyFill="1" applyBorder="1"/>
    <xf numFmtId="0" fontId="8" fillId="0" borderId="18" xfId="1" applyBorder="1"/>
    <xf numFmtId="0" fontId="8" fillId="0" borderId="18" xfId="1" applyFont="1" applyBorder="1"/>
    <xf numFmtId="0" fontId="9" fillId="0" borderId="19" xfId="1" applyFont="1" applyBorder="1"/>
    <xf numFmtId="4" fontId="1" fillId="0" borderId="0" xfId="0" applyNumberFormat="1" applyFont="1" applyFill="1"/>
    <xf numFmtId="3" fontId="5" fillId="0" borderId="10" xfId="0" applyNumberFormat="1" applyFont="1" applyFill="1" applyBorder="1" applyAlignment="1" applyProtection="1">
      <alignment vertical="center"/>
    </xf>
    <xf numFmtId="3" fontId="5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8" fillId="0" borderId="17" xfId="1" applyBorder="1"/>
    <xf numFmtId="3" fontId="6" fillId="0" borderId="0" xfId="0" applyNumberFormat="1" applyFont="1" applyFill="1" applyBorder="1" applyAlignment="1" applyProtection="1"/>
    <xf numFmtId="0" fontId="1" fillId="0" borderId="18" xfId="0" applyFont="1" applyBorder="1"/>
    <xf numFmtId="0" fontId="1" fillId="0" borderId="19" xfId="0" applyFont="1" applyBorder="1"/>
    <xf numFmtId="3" fontId="1" fillId="4" borderId="25" xfId="0" applyNumberFormat="1" applyFont="1" applyFill="1" applyBorder="1" applyAlignment="1" applyProtection="1"/>
    <xf numFmtId="0" fontId="10" fillId="0" borderId="0" xfId="0" applyFont="1"/>
    <xf numFmtId="3" fontId="4" fillId="3" borderId="5" xfId="0" applyNumberFormat="1" applyFont="1" applyFill="1" applyBorder="1" applyAlignment="1" applyProtection="1">
      <alignment vertical="center"/>
    </xf>
    <xf numFmtId="3" fontId="4" fillId="3" borderId="2" xfId="0" applyNumberFormat="1" applyFont="1" applyFill="1" applyBorder="1" applyAlignment="1" applyProtection="1">
      <alignment vertical="center"/>
    </xf>
    <xf numFmtId="0" fontId="11" fillId="3" borderId="3" xfId="0" applyFont="1" applyFill="1" applyBorder="1"/>
    <xf numFmtId="3" fontId="4" fillId="3" borderId="3" xfId="0" applyNumberFormat="1" applyFont="1" applyFill="1" applyBorder="1" applyAlignment="1" applyProtection="1">
      <alignment vertical="center"/>
    </xf>
    <xf numFmtId="0" fontId="12" fillId="3" borderId="4" xfId="0" applyFont="1" applyFill="1" applyBorder="1"/>
    <xf numFmtId="164" fontId="0" fillId="4" borderId="8" xfId="0" applyNumberFormat="1" applyFont="1" applyFill="1" applyBorder="1"/>
    <xf numFmtId="164" fontId="0" fillId="4" borderId="9" xfId="0" applyNumberFormat="1" applyFont="1" applyFill="1" applyBorder="1"/>
    <xf numFmtId="3" fontId="4" fillId="4" borderId="28" xfId="0" applyNumberFormat="1" applyFont="1" applyFill="1" applyBorder="1" applyAlignment="1" applyProtection="1">
      <alignment vertical="center"/>
    </xf>
    <xf numFmtId="0" fontId="4" fillId="4" borderId="29" xfId="0" applyNumberFormat="1" applyFont="1" applyFill="1" applyBorder="1" applyAlignment="1" applyProtection="1">
      <alignment vertical="center"/>
    </xf>
    <xf numFmtId="0" fontId="4" fillId="4" borderId="30" xfId="0" applyNumberFormat="1" applyFont="1" applyFill="1" applyBorder="1" applyAlignment="1" applyProtection="1">
      <alignment vertical="center"/>
    </xf>
    <xf numFmtId="0" fontId="4" fillId="4" borderId="31" xfId="0" applyNumberFormat="1" applyFont="1" applyFill="1" applyBorder="1" applyAlignment="1" applyProtection="1">
      <alignment vertical="center"/>
    </xf>
    <xf numFmtId="0" fontId="4" fillId="0" borderId="0" xfId="0" applyFont="1"/>
    <xf numFmtId="164" fontId="0" fillId="4" borderId="24" xfId="0" applyNumberFormat="1" applyFont="1" applyFill="1" applyBorder="1"/>
    <xf numFmtId="164" fontId="0" fillId="4" borderId="25" xfId="0" applyNumberFormat="1" applyFont="1" applyFill="1" applyBorder="1"/>
    <xf numFmtId="0" fontId="4" fillId="4" borderId="26" xfId="0" applyNumberFormat="1" applyFont="1" applyFill="1" applyBorder="1" applyAlignment="1" applyProtection="1">
      <alignment vertical="center"/>
    </xf>
    <xf numFmtId="3" fontId="8" fillId="0" borderId="16" xfId="1" applyNumberFormat="1" applyFill="1" applyBorder="1"/>
    <xf numFmtId="3" fontId="1" fillId="4" borderId="9" xfId="0" applyNumberFormat="1" applyFont="1" applyFill="1" applyBorder="1" applyAlignment="1" applyProtection="1">
      <alignment vertical="center"/>
    </xf>
    <xf numFmtId="164" fontId="6" fillId="5" borderId="9" xfId="0" applyNumberFormat="1" applyFont="1" applyFill="1" applyBorder="1"/>
    <xf numFmtId="3" fontId="6" fillId="5" borderId="9" xfId="0" applyNumberFormat="1" applyFont="1" applyFill="1" applyBorder="1" applyAlignment="1" applyProtection="1">
      <alignment vertical="center"/>
    </xf>
    <xf numFmtId="0" fontId="6" fillId="5" borderId="0" xfId="0" applyNumberFormat="1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vertical="center"/>
    </xf>
    <xf numFmtId="0" fontId="1" fillId="5" borderId="11" xfId="0" applyNumberFormat="1" applyFont="1" applyFill="1" applyBorder="1" applyAlignment="1" applyProtection="1">
      <alignment vertical="center"/>
    </xf>
    <xf numFmtId="3" fontId="1" fillId="4" borderId="25" xfId="0" applyNumberFormat="1" applyFont="1" applyFill="1" applyBorder="1" applyAlignment="1" applyProtection="1">
      <alignment vertical="center"/>
    </xf>
    <xf numFmtId="0" fontId="1" fillId="4" borderId="22" xfId="0" applyNumberFormat="1" applyFont="1" applyFill="1" applyBorder="1" applyAlignment="1" applyProtection="1">
      <alignment vertical="center"/>
    </xf>
    <xf numFmtId="0" fontId="1" fillId="4" borderId="23" xfId="0" applyNumberFormat="1" applyFont="1" applyFill="1" applyBorder="1" applyAlignment="1" applyProtection="1">
      <alignment vertical="center"/>
    </xf>
    <xf numFmtId="3" fontId="8" fillId="0" borderId="10" xfId="1" applyNumberFormat="1" applyFont="1" applyFill="1" applyBorder="1"/>
    <xf numFmtId="3" fontId="8" fillId="0" borderId="9" xfId="1" applyNumberFormat="1" applyFill="1" applyBorder="1"/>
    <xf numFmtId="0" fontId="8" fillId="0" borderId="0" xfId="1" applyBorder="1"/>
    <xf numFmtId="3" fontId="8" fillId="0" borderId="17" xfId="1" applyNumberFormat="1" applyFill="1" applyBorder="1"/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3" borderId="34" xfId="0" applyFill="1" applyBorder="1"/>
    <xf numFmtId="0" fontId="13" fillId="3" borderId="35" xfId="0" applyFont="1" applyFill="1" applyBorder="1"/>
    <xf numFmtId="0" fontId="0" fillId="0" borderId="3" xfId="0" applyBorder="1"/>
    <xf numFmtId="165" fontId="1" fillId="3" borderId="36" xfId="0" applyNumberFormat="1" applyFont="1" applyFill="1" applyBorder="1" applyAlignment="1">
      <alignment horizontal="center"/>
    </xf>
    <xf numFmtId="165" fontId="1" fillId="3" borderId="28" xfId="0" applyNumberFormat="1" applyFont="1" applyFill="1" applyBorder="1" applyAlignment="1">
      <alignment horizontal="center"/>
    </xf>
    <xf numFmtId="3" fontId="1" fillId="3" borderId="28" xfId="0" applyNumberFormat="1" applyFont="1" applyFill="1" applyBorder="1" applyAlignment="1" applyProtection="1">
      <alignment horizontal="center"/>
    </xf>
    <xf numFmtId="3" fontId="1" fillId="3" borderId="30" xfId="0" applyNumberFormat="1" applyFont="1" applyFill="1" applyBorder="1" applyAlignment="1" applyProtection="1">
      <alignment horizontal="center"/>
    </xf>
    <xf numFmtId="3" fontId="0" fillId="3" borderId="30" xfId="0" applyNumberFormat="1" applyFont="1" applyFill="1" applyBorder="1" applyAlignment="1" applyProtection="1">
      <alignment horizontal="center"/>
    </xf>
    <xf numFmtId="0" fontId="0" fillId="3" borderId="30" xfId="0" applyFill="1" applyBorder="1"/>
    <xf numFmtId="0" fontId="0" fillId="3" borderId="31" xfId="0" applyFill="1" applyBorder="1"/>
    <xf numFmtId="3" fontId="1" fillId="3" borderId="37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ont="1" applyFill="1" applyBorder="1" applyAlignment="1" applyProtection="1">
      <alignment horizontal="left"/>
    </xf>
    <xf numFmtId="0" fontId="14" fillId="3" borderId="0" xfId="0" applyFont="1" applyFill="1" applyBorder="1"/>
    <xf numFmtId="0" fontId="0" fillId="3" borderId="11" xfId="0" applyFill="1" applyBorder="1"/>
    <xf numFmtId="3" fontId="1" fillId="3" borderId="38" xfId="0" applyNumberFormat="1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0" fillId="3" borderId="6" xfId="0" applyNumberFormat="1" applyFont="1" applyFill="1" applyBorder="1" applyAlignment="1" applyProtection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0" borderId="30" xfId="0" applyBorder="1" applyAlignment="1"/>
    <xf numFmtId="0" fontId="6" fillId="0" borderId="30" xfId="0" applyFont="1" applyBorder="1" applyAlignment="1">
      <alignment horizontal="right"/>
    </xf>
    <xf numFmtId="3" fontId="15" fillId="0" borderId="30" xfId="0" applyNumberFormat="1" applyFont="1" applyFill="1" applyBorder="1" applyAlignment="1" applyProtection="1">
      <alignment horizontal="right"/>
    </xf>
    <xf numFmtId="3" fontId="16" fillId="0" borderId="30" xfId="0" applyNumberFormat="1" applyFont="1" applyFill="1" applyBorder="1" applyAlignment="1" applyProtection="1"/>
    <xf numFmtId="0" fontId="17" fillId="3" borderId="0" xfId="0" applyNumberFormat="1" applyFont="1" applyFill="1" applyBorder="1" applyAlignment="1" applyProtection="1"/>
    <xf numFmtId="0" fontId="18" fillId="0" borderId="0" xfId="0" applyFont="1" applyAlignment="1">
      <alignment horizontal="right"/>
    </xf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(1,%202,%2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tab. č. 2 "/>
      <sheetName val="Transfery tab č. 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100" workbookViewId="0">
      <selection activeCell="L22" sqref="L22"/>
    </sheetView>
  </sheetViews>
  <sheetFormatPr defaultRowHeight="12.75" x14ac:dyDescent="0.2"/>
  <cols>
    <col min="1" max="1" width="0.42578125" customWidth="1"/>
    <col min="2" max="2" width="7.140625" customWidth="1"/>
    <col min="3" max="3" width="8" customWidth="1"/>
    <col min="4" max="4" width="55.42578125" customWidth="1"/>
    <col min="5" max="9" width="12.7109375" customWidth="1"/>
    <col min="12" max="12" width="9.5703125" style="1" bestFit="1" customWidth="1"/>
  </cols>
  <sheetData>
    <row r="1" spans="1:9" ht="21" customHeight="1" x14ac:dyDescent="0.2">
      <c r="E1" s="151"/>
      <c r="F1" s="151"/>
      <c r="G1" s="151"/>
      <c r="H1" s="151"/>
      <c r="I1" s="151"/>
    </row>
    <row r="2" spans="1:9" ht="18" x14ac:dyDescent="0.25">
      <c r="B2" s="150" t="s">
        <v>58</v>
      </c>
      <c r="C2" s="150"/>
      <c r="D2" s="150"/>
      <c r="E2" s="150"/>
      <c r="F2" s="150"/>
      <c r="G2" s="150"/>
      <c r="H2" s="150"/>
      <c r="I2" s="150"/>
    </row>
    <row r="3" spans="1:9" ht="18.75" thickBot="1" x14ac:dyDescent="0.3">
      <c r="B3" s="149" t="s">
        <v>57</v>
      </c>
      <c r="C3" s="146"/>
      <c r="D3" s="146"/>
      <c r="E3" s="146"/>
      <c r="F3" s="148" t="s">
        <v>56</v>
      </c>
      <c r="G3" s="147"/>
      <c r="H3" s="147"/>
      <c r="I3" s="146"/>
    </row>
    <row r="4" spans="1:9" ht="12.75" customHeight="1" x14ac:dyDescent="0.2">
      <c r="B4" s="145"/>
      <c r="C4" s="144"/>
      <c r="D4" s="143"/>
      <c r="E4" s="141" t="s">
        <v>55</v>
      </c>
      <c r="F4" s="142" t="s">
        <v>54</v>
      </c>
      <c r="G4" s="141" t="s">
        <v>53</v>
      </c>
      <c r="H4" s="141" t="s">
        <v>52</v>
      </c>
      <c r="I4" s="140" t="s">
        <v>51</v>
      </c>
    </row>
    <row r="5" spans="1:9" ht="15.75" x14ac:dyDescent="0.25">
      <c r="B5" s="139"/>
      <c r="C5" s="138" t="s">
        <v>50</v>
      </c>
      <c r="D5" s="137"/>
      <c r="E5" s="135" t="s">
        <v>49</v>
      </c>
      <c r="F5" s="136" t="s">
        <v>49</v>
      </c>
      <c r="G5" s="135" t="s">
        <v>48</v>
      </c>
      <c r="H5" s="135" t="s">
        <v>47</v>
      </c>
      <c r="I5" s="134" t="s">
        <v>47</v>
      </c>
    </row>
    <row r="6" spans="1:9" ht="13.5" thickBot="1" x14ac:dyDescent="0.25">
      <c r="B6" s="133"/>
      <c r="C6" s="132"/>
      <c r="D6" s="131"/>
      <c r="E6" s="129" t="s">
        <v>46</v>
      </c>
      <c r="F6" s="130" t="s">
        <v>46</v>
      </c>
      <c r="G6" s="129" t="s">
        <v>45</v>
      </c>
      <c r="H6" s="128">
        <v>100</v>
      </c>
      <c r="I6" s="127">
        <v>100</v>
      </c>
    </row>
    <row r="7" spans="1:9" ht="8.25" customHeight="1" thickBot="1" x14ac:dyDescent="0.25">
      <c r="A7" s="62"/>
      <c r="B7" s="73"/>
      <c r="E7" s="126"/>
      <c r="F7" s="126"/>
      <c r="G7" s="126"/>
      <c r="H7" s="126"/>
      <c r="I7" s="126"/>
    </row>
    <row r="8" spans="1:9" x14ac:dyDescent="0.2">
      <c r="B8" s="125"/>
      <c r="C8" s="124"/>
      <c r="D8" s="124"/>
      <c r="E8" s="122">
        <v>1</v>
      </c>
      <c r="F8" s="123">
        <v>2</v>
      </c>
      <c r="G8" s="122">
        <v>3</v>
      </c>
      <c r="H8" s="122">
        <v>4</v>
      </c>
      <c r="I8" s="121">
        <v>5</v>
      </c>
    </row>
    <row r="9" spans="1:9" x14ac:dyDescent="0.2">
      <c r="B9" s="79"/>
      <c r="C9" s="78"/>
      <c r="D9" s="86" t="s">
        <v>44</v>
      </c>
      <c r="E9" s="107">
        <v>35000</v>
      </c>
      <c r="F9" s="107">
        <v>35000</v>
      </c>
      <c r="G9" s="120">
        <v>36638</v>
      </c>
      <c r="H9" s="47">
        <f>IF(E9&gt;0,G9/E9,0%)</f>
        <v>1.0468</v>
      </c>
      <c r="I9" s="46">
        <f>IF(F9&gt;0,G9/F9,0%)</f>
        <v>1.0468</v>
      </c>
    </row>
    <row r="10" spans="1:9" x14ac:dyDescent="0.2">
      <c r="B10" s="74"/>
      <c r="C10" s="73"/>
      <c r="D10" s="72" t="s">
        <v>43</v>
      </c>
      <c r="E10" s="118">
        <v>28000</v>
      </c>
      <c r="F10" s="118">
        <v>0</v>
      </c>
      <c r="G10" s="118">
        <v>0</v>
      </c>
      <c r="H10" s="32">
        <f>IF(E10&gt;0,G10/E10,0%)</f>
        <v>0</v>
      </c>
      <c r="I10" s="31">
        <f>IF(F10&gt;0,G10/F10,0%)</f>
        <v>0</v>
      </c>
    </row>
    <row r="11" spans="1:9" x14ac:dyDescent="0.2">
      <c r="A11">
        <v>902</v>
      </c>
      <c r="B11" s="74"/>
      <c r="C11" s="73"/>
      <c r="D11" s="119" t="s">
        <v>42</v>
      </c>
      <c r="E11" s="118">
        <v>1200</v>
      </c>
      <c r="F11" s="71">
        <v>1200</v>
      </c>
      <c r="G11" s="71">
        <v>1134</v>
      </c>
      <c r="H11" s="32">
        <f>IF(E11&gt;0,G11/E11,0%)</f>
        <v>0.94499999999999995</v>
      </c>
      <c r="I11" s="31">
        <f>IF(F11&gt;0,G11/F11,0%)</f>
        <v>0.94499999999999995</v>
      </c>
    </row>
    <row r="12" spans="1:9" x14ac:dyDescent="0.2">
      <c r="B12" s="74"/>
      <c r="C12" s="73"/>
      <c r="D12" s="72" t="s">
        <v>41</v>
      </c>
      <c r="E12" s="118">
        <v>4500</v>
      </c>
      <c r="F12" s="71">
        <v>4500</v>
      </c>
      <c r="G12" s="71">
        <v>6801</v>
      </c>
      <c r="H12" s="32">
        <f>IF(E12&gt;0,G12/E12,0%)</f>
        <v>1.5113333333333334</v>
      </c>
      <c r="I12" s="31">
        <f>IF(F12&gt;0,G12/F12,0%)</f>
        <v>1.5113333333333334</v>
      </c>
    </row>
    <row r="13" spans="1:9" x14ac:dyDescent="0.2">
      <c r="B13" s="74"/>
      <c r="C13" s="73"/>
      <c r="D13" s="72" t="s">
        <v>39</v>
      </c>
      <c r="E13" s="118">
        <v>0</v>
      </c>
      <c r="F13" s="71">
        <v>0</v>
      </c>
      <c r="G13" s="117">
        <v>87</v>
      </c>
      <c r="H13" s="32">
        <f>IF(E13&gt;0,G13/E13,0%)</f>
        <v>0</v>
      </c>
      <c r="I13" s="31">
        <f>IF(F13&gt;0,G13/F13,0%)</f>
        <v>0</v>
      </c>
    </row>
    <row r="14" spans="1:9" x14ac:dyDescent="0.2">
      <c r="A14" s="6"/>
      <c r="B14" s="116" t="s">
        <v>13</v>
      </c>
      <c r="C14" s="115" t="s">
        <v>12</v>
      </c>
      <c r="D14" s="115"/>
      <c r="E14" s="114">
        <f>SUM(E9:E13)</f>
        <v>68700</v>
      </c>
      <c r="F14" s="114">
        <f>SUM(F9:F13)</f>
        <v>40700</v>
      </c>
      <c r="G14" s="114">
        <f>SUM(G9:G13)</f>
        <v>44660</v>
      </c>
      <c r="H14" s="59">
        <f>IF(E14&gt;0,G14/E14,0%)</f>
        <v>0.65007278020378456</v>
      </c>
      <c r="I14" s="58">
        <f>IF(F14&gt;0,G14/F14,0%)</f>
        <v>1.0972972972972972</v>
      </c>
    </row>
    <row r="15" spans="1:9" x14ac:dyDescent="0.2">
      <c r="A15" s="6"/>
      <c r="B15" s="113"/>
      <c r="C15" s="112"/>
      <c r="D15" s="111" t="s">
        <v>40</v>
      </c>
      <c r="E15" s="110">
        <v>150</v>
      </c>
      <c r="F15" s="110">
        <v>150</v>
      </c>
      <c r="G15" s="110">
        <v>382</v>
      </c>
      <c r="H15" s="109">
        <v>0</v>
      </c>
      <c r="I15" s="31">
        <f>IF(F15&gt;0,G15/F15,0%)</f>
        <v>2.5466666666666669</v>
      </c>
    </row>
    <row r="16" spans="1:9" x14ac:dyDescent="0.2">
      <c r="A16" s="6"/>
      <c r="B16" s="57" t="s">
        <v>21</v>
      </c>
      <c r="C16" s="56" t="s">
        <v>20</v>
      </c>
      <c r="D16" s="56"/>
      <c r="E16" s="108">
        <f>SUM(E15)</f>
        <v>150</v>
      </c>
      <c r="F16" s="108">
        <f>SUM(F15)</f>
        <v>150</v>
      </c>
      <c r="G16" s="108">
        <f>SUM(G15)</f>
        <v>382</v>
      </c>
      <c r="H16" s="26">
        <f>SUM(H15)</f>
        <v>0</v>
      </c>
      <c r="I16" s="58">
        <f>IF(F16&gt;0,G16/F16,0%)</f>
        <v>2.5466666666666669</v>
      </c>
    </row>
    <row r="17" spans="1:12" x14ac:dyDescent="0.2">
      <c r="B17" s="79"/>
      <c r="C17" s="78"/>
      <c r="D17" s="86" t="s">
        <v>39</v>
      </c>
      <c r="E17" s="107">
        <v>280</v>
      </c>
      <c r="F17" s="76">
        <v>280</v>
      </c>
      <c r="G17" s="76">
        <v>386</v>
      </c>
      <c r="H17" s="47">
        <f>IF(E17&gt;0,G17/E17,0%)</f>
        <v>1.3785714285714286</v>
      </c>
      <c r="I17" s="46">
        <f>IF(F17&gt;0,G17/F17,0%)</f>
        <v>1.3785714285714286</v>
      </c>
    </row>
    <row r="18" spans="1:12" x14ac:dyDescent="0.2">
      <c r="A18" s="103"/>
      <c r="B18" s="57" t="s">
        <v>26</v>
      </c>
      <c r="C18" s="56" t="s">
        <v>25</v>
      </c>
      <c r="D18" s="106"/>
      <c r="E18" s="61">
        <f>SUM(E17)</f>
        <v>280</v>
      </c>
      <c r="F18" s="61">
        <f>SUM(F17)</f>
        <v>280</v>
      </c>
      <c r="G18" s="60">
        <f>SUM(G17)</f>
        <v>386</v>
      </c>
      <c r="H18" s="105">
        <f>IF(E18&gt;0,G18/E18,0%)</f>
        <v>1.3785714285714286</v>
      </c>
      <c r="I18" s="104">
        <f>IF(F18&gt;0,G18/F18,0%)</f>
        <v>1.3785714285714286</v>
      </c>
    </row>
    <row r="19" spans="1:12" x14ac:dyDescent="0.2">
      <c r="B19" s="79"/>
      <c r="C19" s="78"/>
      <c r="D19" s="77" t="s">
        <v>39</v>
      </c>
      <c r="E19" s="76">
        <v>1400</v>
      </c>
      <c r="F19" s="76">
        <v>1400</v>
      </c>
      <c r="G19" s="76">
        <v>975</v>
      </c>
      <c r="H19" s="47">
        <f>IF(E19&gt;0,G19/E19,0%)</f>
        <v>0.6964285714285714</v>
      </c>
      <c r="I19" s="46">
        <f>IF(F19&gt;0,G19/F19,0%)</f>
        <v>0.6964285714285714</v>
      </c>
    </row>
    <row r="20" spans="1:12" ht="13.5" thickBot="1" x14ac:dyDescent="0.25">
      <c r="A20" s="103"/>
      <c r="B20" s="102" t="s">
        <v>16</v>
      </c>
      <c r="C20" s="101" t="s">
        <v>15</v>
      </c>
      <c r="D20" s="100"/>
      <c r="E20" s="99">
        <f>SUM(E19)</f>
        <v>1400</v>
      </c>
      <c r="F20" s="28">
        <f>SUM(F19)</f>
        <v>1400</v>
      </c>
      <c r="G20" s="27">
        <f>SUM(G19)</f>
        <v>975</v>
      </c>
      <c r="H20" s="98">
        <f>IF(E20&gt;0,G20/E20,0%)</f>
        <v>0.6964285714285714</v>
      </c>
      <c r="I20" s="97">
        <f>IF(F20&gt;0,G20/F20,0%)</f>
        <v>0.6964285714285714</v>
      </c>
    </row>
    <row r="21" spans="1:12" ht="13.5" thickBot="1" x14ac:dyDescent="0.25">
      <c r="A21" s="13"/>
      <c r="B21" s="96"/>
      <c r="C21" s="95" t="s">
        <v>38</v>
      </c>
      <c r="D21" s="94"/>
      <c r="E21" s="93">
        <f>E14+E16+E18+E20</f>
        <v>70530</v>
      </c>
      <c r="F21" s="93">
        <f>F14+F16+F18+F20</f>
        <v>42530</v>
      </c>
      <c r="G21" s="92">
        <f>G14+G16+G18+G20</f>
        <v>46403</v>
      </c>
      <c r="H21" s="15">
        <f>IF(E21&gt;0,G21/E21,0%)</f>
        <v>0.65791861619169145</v>
      </c>
      <c r="I21" s="14">
        <f>IF(F21&gt;0,G21/F21,0%)</f>
        <v>1.0910651304961203</v>
      </c>
      <c r="K21" s="6"/>
      <c r="L21" s="91"/>
    </row>
    <row r="22" spans="1:12" x14ac:dyDescent="0.2">
      <c r="B22" s="79"/>
      <c r="C22" s="78"/>
      <c r="D22" s="77" t="s">
        <v>37</v>
      </c>
      <c r="E22" s="76">
        <v>592</v>
      </c>
      <c r="F22" s="76">
        <v>592</v>
      </c>
      <c r="G22" s="75">
        <v>750</v>
      </c>
      <c r="H22" s="40">
        <f>IF(E22&gt;0,G22/E22,0%)</f>
        <v>1.2668918918918919</v>
      </c>
      <c r="I22" s="31">
        <f>IF(F22&gt;0,G22/F22,0%)</f>
        <v>1.2668918918918919</v>
      </c>
    </row>
    <row r="23" spans="1:12" x14ac:dyDescent="0.2">
      <c r="B23" s="74"/>
      <c r="C23" s="73"/>
      <c r="D23" s="72" t="s">
        <v>36</v>
      </c>
      <c r="E23" s="71">
        <v>0</v>
      </c>
      <c r="F23" s="71">
        <v>0</v>
      </c>
      <c r="G23" s="71">
        <v>3</v>
      </c>
      <c r="H23" s="32">
        <f>IF(E23&gt;0,G23/E23,0%)</f>
        <v>0</v>
      </c>
      <c r="I23" s="31">
        <f>IF(F23&gt;0,G23/F23,0%)</f>
        <v>0</v>
      </c>
    </row>
    <row r="24" spans="1:12" x14ac:dyDescent="0.2">
      <c r="A24" s="13"/>
      <c r="B24" s="57" t="s">
        <v>35</v>
      </c>
      <c r="C24" s="56" t="s">
        <v>34</v>
      </c>
      <c r="D24" s="56"/>
      <c r="E24" s="90">
        <f>SUM(E22:E23)</f>
        <v>592</v>
      </c>
      <c r="F24" s="90">
        <f>SUM(F22:F23)</f>
        <v>592</v>
      </c>
      <c r="G24" s="90">
        <f>SUM(G22:G23)</f>
        <v>753</v>
      </c>
      <c r="H24" s="59">
        <f>IF(E24&gt;0,G24/E24,0%)</f>
        <v>1.2719594594594594</v>
      </c>
      <c r="I24" s="58">
        <f>IF(F24&gt;0,G24/F24,0%)</f>
        <v>1.2719594594594594</v>
      </c>
    </row>
    <row r="25" spans="1:12" x14ac:dyDescent="0.2">
      <c r="B25" s="89"/>
      <c r="C25" s="88"/>
      <c r="D25" s="68" t="s">
        <v>33</v>
      </c>
      <c r="E25" s="67">
        <v>3955</v>
      </c>
      <c r="F25" s="67">
        <v>3003</v>
      </c>
      <c r="G25" s="66">
        <v>3066</v>
      </c>
      <c r="H25" s="47">
        <f>IF(E25&gt;0,G25/E25,0%)</f>
        <v>0.77522123893805306</v>
      </c>
      <c r="I25" s="46">
        <f>IF(F25&gt;0,G25/F25,0%)</f>
        <v>1.020979020979021</v>
      </c>
      <c r="J25" s="87"/>
    </row>
    <row r="26" spans="1:12" x14ac:dyDescent="0.2">
      <c r="B26" s="57" t="s">
        <v>32</v>
      </c>
      <c r="C26" s="56" t="s">
        <v>31</v>
      </c>
      <c r="D26" s="56"/>
      <c r="E26" s="61">
        <f>SUM(E25)</f>
        <v>3955</v>
      </c>
      <c r="F26" s="61">
        <f>SUM(F25)</f>
        <v>3003</v>
      </c>
      <c r="G26" s="61">
        <f>SUM(G25:G25)</f>
        <v>3066</v>
      </c>
      <c r="H26" s="59">
        <f>IF(E26&gt;0,G26/E26,0%)</f>
        <v>0.77522123893805306</v>
      </c>
      <c r="I26" s="58">
        <f>IF(F26&gt;0,G26/F26,0%)</f>
        <v>1.020979020979021</v>
      </c>
    </row>
    <row r="27" spans="1:12" x14ac:dyDescent="0.2">
      <c r="B27" s="79"/>
      <c r="C27" s="78"/>
      <c r="D27" s="86" t="s">
        <v>30</v>
      </c>
      <c r="E27" s="76">
        <v>0</v>
      </c>
      <c r="F27" s="76">
        <v>0</v>
      </c>
      <c r="G27" s="75">
        <v>11</v>
      </c>
      <c r="H27" s="47">
        <f>IF(E27&gt;0,G27/E27,0%)</f>
        <v>0</v>
      </c>
      <c r="I27" s="46">
        <f>IF(F27&gt;0,G27/F27,0%)</f>
        <v>0</v>
      </c>
    </row>
    <row r="28" spans="1:12" s="6" customFormat="1" x14ac:dyDescent="0.2">
      <c r="B28" s="57"/>
      <c r="C28" s="56" t="s">
        <v>29</v>
      </c>
      <c r="D28" s="56"/>
      <c r="E28" s="61">
        <f>SUM(E27)</f>
        <v>0</v>
      </c>
      <c r="F28" s="61">
        <f>SUM(F27)</f>
        <v>0</v>
      </c>
      <c r="G28" s="61">
        <f>SUM(G27:G27)</f>
        <v>11</v>
      </c>
      <c r="H28" s="59">
        <f>IF(E28&gt;0,G28/E28,0%)</f>
        <v>0</v>
      </c>
      <c r="I28" s="58">
        <f>IF(F28&gt;0,G28/F28,0%)</f>
        <v>0</v>
      </c>
      <c r="L28" s="80"/>
    </row>
    <row r="29" spans="1:12" s="6" customFormat="1" x14ac:dyDescent="0.2">
      <c r="B29" s="85"/>
      <c r="C29" s="84"/>
      <c r="D29" s="83" t="s">
        <v>28</v>
      </c>
      <c r="E29" s="82">
        <v>38</v>
      </c>
      <c r="F29" s="82">
        <v>38</v>
      </c>
      <c r="G29" s="81">
        <v>180</v>
      </c>
      <c r="H29" s="47">
        <f>IF(E29&gt;0,G29/E29,0%)</f>
        <v>4.7368421052631575</v>
      </c>
      <c r="I29" s="46">
        <f>IF(F29&gt;0,G29/F29,0%)</f>
        <v>4.7368421052631575</v>
      </c>
      <c r="L29" s="80"/>
    </row>
    <row r="30" spans="1:12" s="6" customFormat="1" x14ac:dyDescent="0.2">
      <c r="B30" s="85"/>
      <c r="C30" s="84"/>
      <c r="D30" s="83" t="s">
        <v>27</v>
      </c>
      <c r="E30" s="82">
        <v>0</v>
      </c>
      <c r="F30" s="82">
        <v>0</v>
      </c>
      <c r="G30" s="81">
        <v>2</v>
      </c>
      <c r="H30" s="32">
        <f>IF(E30&gt;0,G30/E30,0%)</f>
        <v>0</v>
      </c>
      <c r="I30" s="31">
        <f>IF(F30&gt;0,G30/F30,0%)</f>
        <v>0</v>
      </c>
      <c r="L30" s="80"/>
    </row>
    <row r="31" spans="1:12" x14ac:dyDescent="0.2">
      <c r="B31" s="57" t="s">
        <v>26</v>
      </c>
      <c r="C31" s="56" t="s">
        <v>25</v>
      </c>
      <c r="D31" s="56"/>
      <c r="E31" s="61">
        <f>SUM(E29:E30)</f>
        <v>38</v>
      </c>
      <c r="F31" s="61">
        <f>SUM(F29:F30)</f>
        <v>38</v>
      </c>
      <c r="G31" s="61">
        <f>SUM(G29:G30)</f>
        <v>182</v>
      </c>
      <c r="H31" s="59">
        <f>IF(E31&gt;0,G31/E31,0%)</f>
        <v>4.7894736842105265</v>
      </c>
      <c r="I31" s="58">
        <f>IF(F31&gt;0,G31/F31,0%)</f>
        <v>4.7894736842105265</v>
      </c>
    </row>
    <row r="32" spans="1:12" x14ac:dyDescent="0.2">
      <c r="B32" s="30"/>
      <c r="C32" s="29" t="s">
        <v>24</v>
      </c>
      <c r="D32" s="29"/>
      <c r="E32" s="28">
        <v>0</v>
      </c>
      <c r="F32" s="28">
        <v>0</v>
      </c>
      <c r="G32" s="27">
        <v>6</v>
      </c>
      <c r="H32" s="59">
        <f>IF(E32&gt;0,G32/E32,0%)</f>
        <v>0</v>
      </c>
      <c r="I32" s="25">
        <f>IF(F32&gt;0,G32/F32,0%)</f>
        <v>0</v>
      </c>
    </row>
    <row r="33" spans="1:15" x14ac:dyDescent="0.2">
      <c r="B33" s="79"/>
      <c r="C33" s="78"/>
      <c r="D33" s="77" t="s">
        <v>23</v>
      </c>
      <c r="E33" s="76">
        <v>7600</v>
      </c>
      <c r="F33" s="76">
        <v>7681</v>
      </c>
      <c r="G33" s="75">
        <v>12699</v>
      </c>
      <c r="H33" s="47">
        <f>IF(E33&gt;0,G33/E33,0%)</f>
        <v>1.670921052631579</v>
      </c>
      <c r="I33" s="46">
        <f>IF(F33&gt;0,G33/F33,0%)</f>
        <v>1.6533003515167295</v>
      </c>
      <c r="L33"/>
      <c r="M33" s="6"/>
    </row>
    <row r="34" spans="1:15" x14ac:dyDescent="0.2">
      <c r="B34" s="74"/>
      <c r="C34" s="73"/>
      <c r="D34" s="72" t="s">
        <v>22</v>
      </c>
      <c r="E34" s="71">
        <v>0</v>
      </c>
      <c r="F34" s="71">
        <v>0</v>
      </c>
      <c r="G34" s="71">
        <v>27</v>
      </c>
      <c r="H34" s="32">
        <f>IF(E34&gt;0,G34/E34,0%)</f>
        <v>0</v>
      </c>
      <c r="I34" s="31">
        <f>IF(F34&gt;0,G34/F34,0%)</f>
        <v>0</v>
      </c>
      <c r="L34"/>
    </row>
    <row r="35" spans="1:15" x14ac:dyDescent="0.2">
      <c r="A35" s="13"/>
      <c r="B35" s="57" t="s">
        <v>21</v>
      </c>
      <c r="C35" s="56" t="s">
        <v>20</v>
      </c>
      <c r="D35" s="56"/>
      <c r="E35" s="61">
        <f>SUM(E33)</f>
        <v>7600</v>
      </c>
      <c r="F35" s="61">
        <f>SUM(F33:F34)</f>
        <v>7681</v>
      </c>
      <c r="G35" s="61">
        <f>SUM(G33:G34)</f>
        <v>12726</v>
      </c>
      <c r="H35" s="59">
        <f>IF(E35&gt;0,G35/E35,0%)</f>
        <v>1.6744736842105263</v>
      </c>
      <c r="I35" s="58">
        <f>IF(F35&gt;0,G35/F35,0%)</f>
        <v>1.6568155188126545</v>
      </c>
      <c r="L35"/>
    </row>
    <row r="36" spans="1:15" x14ac:dyDescent="0.2">
      <c r="A36" s="13"/>
      <c r="B36" s="70"/>
      <c r="C36" s="69"/>
      <c r="D36" s="68" t="s">
        <v>19</v>
      </c>
      <c r="E36" s="67">
        <v>0</v>
      </c>
      <c r="F36" s="67">
        <v>0</v>
      </c>
      <c r="G36" s="66">
        <v>10</v>
      </c>
      <c r="H36" s="47">
        <f>IF(E36&gt;0,G36/E36,0%)</f>
        <v>0</v>
      </c>
      <c r="I36" s="46">
        <f>IF(F36&gt;0,G36/F36,0%)</f>
        <v>0</v>
      </c>
      <c r="L36"/>
    </row>
    <row r="37" spans="1:15" x14ac:dyDescent="0.2">
      <c r="A37" s="13"/>
      <c r="B37" s="37"/>
      <c r="C37" s="36"/>
      <c r="D37" s="65" t="s">
        <v>18</v>
      </c>
      <c r="E37" s="34">
        <v>118222</v>
      </c>
      <c r="F37" s="34">
        <v>118222</v>
      </c>
      <c r="G37" s="33">
        <v>127228</v>
      </c>
      <c r="H37" s="32">
        <f>IF(E37&gt;0,G37/E37,0%)</f>
        <v>1.0761787146216439</v>
      </c>
      <c r="I37" s="31">
        <f>IF(F37&gt;0,G37/F37,0%)</f>
        <v>1.0761787146216439</v>
      </c>
      <c r="L37"/>
    </row>
    <row r="38" spans="1:15" x14ac:dyDescent="0.2">
      <c r="A38" s="64"/>
      <c r="B38" s="36"/>
      <c r="C38" s="36"/>
      <c r="D38" s="63" t="s">
        <v>17</v>
      </c>
      <c r="E38" s="34">
        <v>11700</v>
      </c>
      <c r="F38" s="34">
        <v>11700</v>
      </c>
      <c r="G38" s="33">
        <v>9916</v>
      </c>
      <c r="H38" s="32">
        <f>IF(E38&gt;0,G38/E38,0%)</f>
        <v>0.84752136752136753</v>
      </c>
      <c r="I38" s="31">
        <f>IF(F38&gt;0,G38/F38,0%)</f>
        <v>0.84752136752136753</v>
      </c>
      <c r="J38" s="62"/>
      <c r="L38"/>
    </row>
    <row r="39" spans="1:15" x14ac:dyDescent="0.2">
      <c r="A39" s="13"/>
      <c r="B39" s="57" t="s">
        <v>8</v>
      </c>
      <c r="C39" s="56" t="s">
        <v>7</v>
      </c>
      <c r="D39" s="56"/>
      <c r="E39" s="61">
        <f>SUM(E36:E38)</f>
        <v>129922</v>
      </c>
      <c r="F39" s="61">
        <f>SUM(F36:F38)</f>
        <v>129922</v>
      </c>
      <c r="G39" s="60">
        <f>SUM(G36:G38)</f>
        <v>137154</v>
      </c>
      <c r="H39" s="59">
        <f>IF(E39&gt;0,G39/E39,0%)</f>
        <v>1.055664167731408</v>
      </c>
      <c r="I39" s="58">
        <f>IF(F39&gt;0,G39/F39,0%)</f>
        <v>1.055664167731408</v>
      </c>
      <c r="L39"/>
    </row>
    <row r="40" spans="1:15" x14ac:dyDescent="0.2">
      <c r="B40" s="57" t="s">
        <v>16</v>
      </c>
      <c r="C40" s="56" t="s">
        <v>15</v>
      </c>
      <c r="D40" s="56"/>
      <c r="E40" s="55">
        <v>600</v>
      </c>
      <c r="F40" s="55">
        <v>600</v>
      </c>
      <c r="G40" s="55">
        <v>560</v>
      </c>
      <c r="H40" s="54">
        <f>IF(E40&gt;0,G40/E40,0%)</f>
        <v>0.93333333333333335</v>
      </c>
      <c r="I40" s="53">
        <f>IF(F40&gt;0,G40/F40,0%)</f>
        <v>0.93333333333333335</v>
      </c>
      <c r="J40" s="6"/>
      <c r="L40"/>
    </row>
    <row r="41" spans="1:15" x14ac:dyDescent="0.2">
      <c r="B41" s="52"/>
      <c r="C41" s="51"/>
      <c r="D41" s="50" t="s">
        <v>14</v>
      </c>
      <c r="E41" s="49">
        <v>700</v>
      </c>
      <c r="F41" s="49">
        <v>887</v>
      </c>
      <c r="G41" s="48">
        <v>2792</v>
      </c>
      <c r="H41" s="47">
        <f>IF(E41&gt;0,G41/E41,0%)</f>
        <v>3.9885714285714284</v>
      </c>
      <c r="I41" s="46">
        <f>IF(F41&gt;0,G41/F41,0%)</f>
        <v>3.1476888387824125</v>
      </c>
      <c r="J41" s="6"/>
      <c r="L41"/>
    </row>
    <row r="42" spans="1:15" ht="13.5" thickBot="1" x14ac:dyDescent="0.25">
      <c r="B42" s="30" t="s">
        <v>13</v>
      </c>
      <c r="C42" s="29" t="s">
        <v>12</v>
      </c>
      <c r="D42" s="29"/>
      <c r="E42" s="28">
        <f>SUM(E41:E41)</f>
        <v>700</v>
      </c>
      <c r="F42" s="28">
        <f>SUM(F41:F41)</f>
        <v>887</v>
      </c>
      <c r="G42" s="27">
        <f>SUM(G41:G41)</f>
        <v>2792</v>
      </c>
      <c r="H42" s="26">
        <f>IF(E42&gt;0,G42/E42,0%)</f>
        <v>3.9885714285714284</v>
      </c>
      <c r="I42" s="25">
        <f>IF(F42&gt;0,G42/F42,0%)</f>
        <v>3.1476888387824125</v>
      </c>
      <c r="J42" s="6"/>
      <c r="L42"/>
    </row>
    <row r="43" spans="1:15" ht="13.5" thickBot="1" x14ac:dyDescent="0.25">
      <c r="A43" s="13"/>
      <c r="B43" s="20"/>
      <c r="C43" s="19" t="s">
        <v>11</v>
      </c>
      <c r="D43" s="18"/>
      <c r="E43" s="17">
        <f>E24+E26+E28+E31+E35+E39+E40+E42+E32</f>
        <v>143407</v>
      </c>
      <c r="F43" s="17">
        <f>F24+F26+F28+F31+F35+F39+F40+F42+F32</f>
        <v>142723</v>
      </c>
      <c r="G43" s="17">
        <f>G24+G26+G28+G31+G35+G39+G40+G42+G32</f>
        <v>157250</v>
      </c>
      <c r="H43" s="15">
        <f>IF(E43&gt;0,G43/E43,0%)</f>
        <v>1.0965294581157126</v>
      </c>
      <c r="I43" s="14">
        <f>IF(F43&gt;0,G43/F43,0%)</f>
        <v>1.1017845757165978</v>
      </c>
      <c r="J43" s="6"/>
      <c r="L43"/>
    </row>
    <row r="44" spans="1:15" x14ac:dyDescent="0.2">
      <c r="A44" s="13"/>
      <c r="B44" s="45"/>
      <c r="C44" s="44"/>
      <c r="D44" s="43" t="s">
        <v>10</v>
      </c>
      <c r="E44" s="42">
        <v>5500</v>
      </c>
      <c r="F44" s="42">
        <v>5500</v>
      </c>
      <c r="G44" s="41">
        <v>5257</v>
      </c>
      <c r="H44" s="40">
        <f>IF(E44&gt;0,G44/E44,0%)</f>
        <v>0.95581818181818179</v>
      </c>
      <c r="I44" s="39">
        <f>IF(F44&gt;0,G44/F44,0%)</f>
        <v>0.95581818181818179</v>
      </c>
      <c r="J44" s="6"/>
      <c r="L44"/>
    </row>
    <row r="45" spans="1:15" x14ac:dyDescent="0.2">
      <c r="A45" s="38"/>
      <c r="B45" s="37"/>
      <c r="C45" s="36"/>
      <c r="D45" s="35" t="s">
        <v>9</v>
      </c>
      <c r="E45" s="34">
        <v>2200</v>
      </c>
      <c r="F45" s="34">
        <v>2200</v>
      </c>
      <c r="G45" s="33">
        <v>1375</v>
      </c>
      <c r="H45" s="32">
        <f>IF(E45&gt;0,G45/E45,0%)</f>
        <v>0.625</v>
      </c>
      <c r="I45" s="31">
        <f>IF(F45&gt;0,G45/F45,0%)</f>
        <v>0.625</v>
      </c>
      <c r="J45" s="6"/>
      <c r="L45"/>
      <c r="M45" s="6"/>
      <c r="O45" s="24"/>
    </row>
    <row r="46" spans="1:15" ht="13.5" thickBot="1" x14ac:dyDescent="0.25">
      <c r="A46" s="13"/>
      <c r="B46" s="30" t="s">
        <v>8</v>
      </c>
      <c r="C46" s="29" t="s">
        <v>7</v>
      </c>
      <c r="D46" s="29"/>
      <c r="E46" s="28">
        <f>SUM(E44:E45)</f>
        <v>7700</v>
      </c>
      <c r="F46" s="28">
        <f>SUM(F44:F45)</f>
        <v>7700</v>
      </c>
      <c r="G46" s="27">
        <f>SUM(G44:G45)</f>
        <v>6632</v>
      </c>
      <c r="H46" s="26">
        <f>IF(E46&gt;0,G46/E46,0%)</f>
        <v>0.86129870129870134</v>
      </c>
      <c r="I46" s="25">
        <f>IF(F46&gt;0,G46/F46,0%)</f>
        <v>0.86129870129870134</v>
      </c>
      <c r="J46" s="6"/>
      <c r="L46"/>
      <c r="O46" s="24"/>
    </row>
    <row r="47" spans="1:15" ht="13.5" thickBot="1" x14ac:dyDescent="0.25">
      <c r="B47" s="20"/>
      <c r="C47" s="19" t="s">
        <v>6</v>
      </c>
      <c r="D47" s="18"/>
      <c r="E47" s="17">
        <f>E46</f>
        <v>7700</v>
      </c>
      <c r="F47" s="17">
        <f>F46</f>
        <v>7700</v>
      </c>
      <c r="G47" s="16">
        <f>G46</f>
        <v>6632</v>
      </c>
      <c r="H47" s="15">
        <f>IF(E47&gt;0,G47/E47,0%)</f>
        <v>0.86129870129870134</v>
      </c>
      <c r="I47" s="14">
        <f>IF(F47&gt;0,G47/F47,0%)</f>
        <v>0.86129870129870134</v>
      </c>
      <c r="J47" s="6"/>
      <c r="L47"/>
      <c r="O47" s="24"/>
    </row>
    <row r="48" spans="1:15" ht="13.5" thickBot="1" x14ac:dyDescent="0.25">
      <c r="B48" s="23" t="s">
        <v>5</v>
      </c>
      <c r="C48" s="22"/>
      <c r="D48" s="22"/>
      <c r="E48" s="9">
        <f>E21+E43+E47</f>
        <v>221637</v>
      </c>
      <c r="F48" s="9">
        <f>F21+F43+F47</f>
        <v>192953</v>
      </c>
      <c r="G48" s="21">
        <f>G21+G43+G47</f>
        <v>210285</v>
      </c>
      <c r="H48" s="8">
        <f>IF(E48&gt;0,G48/E48,0%)</f>
        <v>0.94878111506652774</v>
      </c>
      <c r="I48" s="7">
        <f>IF(F48&gt;0,G48/F48,0%)</f>
        <v>1.0898249832860851</v>
      </c>
      <c r="J48" s="6"/>
      <c r="L48"/>
    </row>
    <row r="49" spans="1:14" ht="13.5" customHeight="1" thickBot="1" x14ac:dyDescent="0.25">
      <c r="B49" s="20"/>
      <c r="C49" s="19" t="s">
        <v>4</v>
      </c>
      <c r="D49" s="18"/>
      <c r="E49" s="17">
        <v>211759</v>
      </c>
      <c r="F49" s="17">
        <v>304675</v>
      </c>
      <c r="G49" s="16">
        <v>300411</v>
      </c>
      <c r="H49" s="15">
        <f>IF(E49&gt;0,G49/E49,0%)</f>
        <v>1.4186457246209134</v>
      </c>
      <c r="I49" s="14">
        <f>IF(F49&gt;0,G49/F49,0%)</f>
        <v>0.98600475916960695</v>
      </c>
      <c r="J49" s="6"/>
      <c r="L49"/>
    </row>
    <row r="50" spans="1:14" ht="13.5" thickBot="1" x14ac:dyDescent="0.25">
      <c r="B50" s="12" t="s">
        <v>3</v>
      </c>
      <c r="C50" s="10"/>
      <c r="D50" s="10"/>
      <c r="E50" s="9">
        <f>E48+E49</f>
        <v>433396</v>
      </c>
      <c r="F50" s="9">
        <f>F48+F49</f>
        <v>497628</v>
      </c>
      <c r="G50" s="9">
        <f>G48+G49</f>
        <v>510696</v>
      </c>
      <c r="H50" s="8">
        <f>IF(E50&gt;0,G50/E50,0%)</f>
        <v>1.1783588219549788</v>
      </c>
      <c r="I50" s="7">
        <f>IF(F50&gt;0,G50/F50,0%)</f>
        <v>1.0262605801924329</v>
      </c>
      <c r="L50"/>
    </row>
    <row r="51" spans="1:14" ht="13.5" thickBot="1" x14ac:dyDescent="0.25">
      <c r="B51" s="20"/>
      <c r="C51" s="19" t="s">
        <v>2</v>
      </c>
      <c r="D51" s="18"/>
      <c r="E51" s="17">
        <v>53770</v>
      </c>
      <c r="F51" s="17">
        <v>59866</v>
      </c>
      <c r="G51" s="16">
        <v>-17496</v>
      </c>
      <c r="H51" s="15">
        <f>IF(E51&gt;0,G51/E51,0%)</f>
        <v>-0.32538590291984376</v>
      </c>
      <c r="I51" s="14">
        <f>IF(F51&gt;0,G51/F51,0%)</f>
        <v>-0.29225269769151102</v>
      </c>
      <c r="L51"/>
      <c r="N51" s="13"/>
    </row>
    <row r="52" spans="1:14" ht="13.5" thickBot="1" x14ac:dyDescent="0.25">
      <c r="B52" s="20"/>
      <c r="C52" s="19" t="s">
        <v>1</v>
      </c>
      <c r="D52" s="18"/>
      <c r="E52" s="17">
        <v>-2750</v>
      </c>
      <c r="F52" s="17">
        <v>-2750</v>
      </c>
      <c r="G52" s="16">
        <v>-2750</v>
      </c>
      <c r="H52" s="15">
        <v>0</v>
      </c>
      <c r="I52" s="14">
        <v>0</v>
      </c>
      <c r="L52"/>
      <c r="N52" s="13"/>
    </row>
    <row r="53" spans="1:14" ht="13.5" thickBot="1" x14ac:dyDescent="0.25">
      <c r="B53" s="12" t="s">
        <v>0</v>
      </c>
      <c r="C53" s="11"/>
      <c r="D53" s="10"/>
      <c r="E53" s="9">
        <f>SUM(E50:E52)</f>
        <v>484416</v>
      </c>
      <c r="F53" s="9">
        <f>SUM(F50:F52)</f>
        <v>554744</v>
      </c>
      <c r="G53" s="9">
        <f>SUM(G50:G52)</f>
        <v>490450</v>
      </c>
      <c r="H53" s="8">
        <f>IF(E53&gt;0,G53/E53,0%)</f>
        <v>1.0124562359624785</v>
      </c>
      <c r="I53" s="7">
        <f>IF(F53&gt;0,G53/F53,0%)</f>
        <v>0.88410149546457462</v>
      </c>
      <c r="L53"/>
    </row>
    <row r="54" spans="1:14" x14ac:dyDescent="0.2">
      <c r="A54" s="6"/>
      <c r="B54" s="4"/>
      <c r="C54" s="5"/>
      <c r="D54" s="5"/>
      <c r="E54" s="4"/>
      <c r="F54" s="4"/>
      <c r="G54" s="4"/>
      <c r="H54" s="4"/>
      <c r="I54" s="4"/>
      <c r="L54"/>
    </row>
    <row r="55" spans="1:14" x14ac:dyDescent="0.2">
      <c r="B55" s="2"/>
      <c r="L55"/>
    </row>
    <row r="56" spans="1:14" x14ac:dyDescent="0.2">
      <c r="C56" s="3"/>
      <c r="D56" s="3"/>
      <c r="L56"/>
    </row>
    <row r="57" spans="1:14" x14ac:dyDescent="0.2">
      <c r="B57" s="2"/>
      <c r="L57"/>
    </row>
  </sheetData>
  <mergeCells count="3">
    <mergeCell ref="E1:I1"/>
    <mergeCell ref="B3:E3"/>
    <mergeCell ref="F3:I3"/>
  </mergeCells>
  <pageMargins left="0.59055118110236227" right="0.15748031496062992" top="0.62992125984251968" bottom="0.98425196850393704" header="0.35433070866141736" footer="0.51181102362204722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Žáčková Kristina</dc:creator>
  <cp:lastModifiedBy>Žáčková Kristina</cp:lastModifiedBy>
  <dcterms:created xsi:type="dcterms:W3CDTF">2019-06-19T13:47:41Z</dcterms:created>
  <dcterms:modified xsi:type="dcterms:W3CDTF">2019-06-19T13:48:13Z</dcterms:modified>
</cp:coreProperties>
</file>