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Příjmy a výdaje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55" i="2" l="1"/>
  <c r="D5" i="2"/>
  <c r="D17" i="2"/>
  <c r="D19" i="2"/>
  <c r="D25" i="2"/>
  <c r="D28" i="2"/>
  <c r="D31" i="2"/>
  <c r="D48" i="2"/>
  <c r="D50" i="2"/>
  <c r="D52" i="2" l="1"/>
  <c r="D59" i="2" s="1"/>
  <c r="D21" i="2"/>
  <c r="C55" i="2"/>
  <c r="C50" i="2"/>
  <c r="C48" i="2"/>
  <c r="C43" i="2"/>
  <c r="C40" i="2"/>
  <c r="C38" i="2"/>
  <c r="C35" i="2"/>
  <c r="C33" i="2"/>
  <c r="C32" i="2"/>
  <c r="C28" i="2"/>
  <c r="C25" i="2"/>
  <c r="C19" i="2"/>
  <c r="C17" i="2"/>
  <c r="C5" i="2"/>
  <c r="D60" i="2" l="1"/>
  <c r="D54" i="2"/>
  <c r="C31" i="2"/>
  <c r="C52" i="2" s="1"/>
  <c r="C59" i="2" s="1"/>
  <c r="C21" i="2"/>
  <c r="C54" i="2" l="1"/>
  <c r="C60" i="2"/>
</calcChain>
</file>

<file path=xl/sharedStrings.xml><?xml version="1.0" encoding="utf-8"?>
<sst xmlns="http://schemas.openxmlformats.org/spreadsheetml/2006/main" count="57" uniqueCount="56">
  <si>
    <t>Přehled příjmů a výdajů v oblasti bytového fondu (v tis. Kč)</t>
  </si>
  <si>
    <t xml:space="preserve">P Ř Í J M Y 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</si>
  <si>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</si>
  <si>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</si>
  <si>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</si>
  <si>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</si>
  <si>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přeplatků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</si>
  <si>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</si>
  <si>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</si>
  <si>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</si>
  <si>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</si>
  <si>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Náhrady od pojišťoven</t>
  </si>
  <si>
    <t>Náhrady soudních poplatků</t>
  </si>
  <si>
    <t>Náhrady za kolky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</si>
  <si>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</si>
  <si>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</si>
  <si>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</si>
  <si>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</si>
  <si>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</si>
  <si>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</si>
  <si>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>Úsek - neinvestiční příspěvek Technickým službám MOaP</t>
  </si>
  <si>
    <t xml:space="preserve">Úsek - investic a oprav </t>
  </si>
  <si>
    <t>Velké opravy a udržování bytového fondu</t>
  </si>
  <si>
    <t>Projektová dokumentace k velkým opravám, autor. dozor</t>
  </si>
  <si>
    <t xml:space="preserve">Úsek privatizace domovního a bytového fondu - 30% slevy z kupní ceny bytových jednotek </t>
  </si>
  <si>
    <t>30 % slevy z kupní ceny bytových jednotek</t>
  </si>
  <si>
    <t>Znalecké posudky k prodeji bytových jednotek</t>
  </si>
  <si>
    <t>DHDM a materiál</t>
  </si>
  <si>
    <t>Výdaje za studenou vodu, teplo, plyn, elektrickou energii</t>
  </si>
  <si>
    <t>Služby pošt</t>
  </si>
  <si>
    <t>Služby nájemníků - úklid, obsluha kotelen, servis výtahů</t>
  </si>
  <si>
    <t>Zálohy na služby SVJ</t>
  </si>
  <si>
    <t>Odměny správcům SVJ</t>
  </si>
  <si>
    <t>Revize, deratizace</t>
  </si>
  <si>
    <t>Ostraha objektů</t>
  </si>
  <si>
    <t>Ostatní služby - exekuční stěhování, čištění komínů, kontrola hasící techniky, odečty a rozúčtování tepla a vody</t>
  </si>
  <si>
    <t>Ostatní služby - domy ve spoluvlastnictví (úklid společných prostor)</t>
  </si>
  <si>
    <t>Zálohy do fondu oprav SVJ</t>
  </si>
  <si>
    <t>Běžná údržba v bytech a bytových domech - zařizovací předměty</t>
  </si>
  <si>
    <t>Úhrada kolků bezhotovostně, náklady advokáta</t>
  </si>
  <si>
    <t>Vrácení přeplatků z vyúčtování služeb nájemníků</t>
  </si>
  <si>
    <t>Vrácení nedoplatků z vyúčtování služeb od SVJ</t>
  </si>
  <si>
    <t xml:space="preserve">Vratky nájmů a služeb z minulých let </t>
  </si>
  <si>
    <t>Úsek hospodářské správy</t>
  </si>
  <si>
    <t>Inzeráty k pronájmu a prodeji bytového fondu</t>
  </si>
  <si>
    <t xml:space="preserve">Náklady na správu </t>
  </si>
  <si>
    <t>V Ý D A J E  C E L K E M</t>
  </si>
  <si>
    <t>Rozdíl      P Ř Í J M Y  -  V Ý D A J E</t>
  </si>
  <si>
    <t>Kapitálové výdaje</t>
  </si>
  <si>
    <t>Projektová dokumentace k investicím</t>
  </si>
  <si>
    <t>Technické zhodnocení provedeno nájemcem</t>
  </si>
  <si>
    <t>Investiční akce</t>
  </si>
  <si>
    <t xml:space="preserve">V Ý D A J E  C E L K E M   (vč. kapitálových výdajů) </t>
  </si>
  <si>
    <t>Rozdíl      P Ř Í J M Y  -  V Ý D A J E  (vč. kapitálových výdajů)</t>
  </si>
  <si>
    <t xml:space="preserve">(výdaje na platy, vč. pojistného na soc. a zdrav. pojištění) podílející se na správě domovního a bytového fondu 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</si>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</sst>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2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/>
    </xf>
    <xf numFmtId="3" fontId="3" fillId="3" borderId="10" xfId="1" applyNumberFormat="1" applyFont="1" applyFill="1" applyBorder="1" applyAlignment="1">
      <alignment horizontal="center"/>
    </xf>
    <xf numFmtId="3" fontId="3" fillId="3" borderId="12" xfId="1" applyNumberFormat="1" applyFont="1" applyFill="1" applyBorder="1" applyAlignment="1">
      <alignment horizontal="center"/>
    </xf>
    <xf numFmtId="3" fontId="3" fillId="3" borderId="14" xfId="1" applyNumberFormat="1" applyFont="1" applyFill="1" applyBorder="1" applyAlignment="1">
      <alignment horizontal="center"/>
    </xf>
    <xf numFmtId="0" fontId="3" fillId="0" borderId="15" xfId="1" applyFont="1" applyBorder="1"/>
    <xf numFmtId="3" fontId="3" fillId="3" borderId="4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left" vertical="center"/>
    </xf>
    <xf numFmtId="3" fontId="2" fillId="2" borderId="17" xfId="1" applyNumberFormat="1" applyFont="1" applyFill="1" applyBorder="1" applyAlignment="1">
      <alignment horizontal="center" vertical="center"/>
    </xf>
    <xf numFmtId="0" fontId="3" fillId="0" borderId="0" xfId="1" applyFont="1"/>
    <xf numFmtId="3" fontId="3" fillId="0" borderId="0" xfId="1" applyNumberFormat="1" applyFont="1"/>
    <xf numFmtId="0" fontId="3" fillId="3" borderId="18" xfId="1" applyFont="1" applyFill="1" applyBorder="1"/>
    <xf numFmtId="3" fontId="3" fillId="3" borderId="19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 vertical="center"/>
    </xf>
    <xf numFmtId="3" fontId="0" fillId="0" borderId="0" xfId="0" applyNumberFormat="1" applyFont="1"/>
    <xf numFmtId="164" fontId="0" fillId="0" borderId="0" xfId="0" applyNumberFormat="1" applyFont="1"/>
    <xf numFmtId="3" fontId="4" fillId="3" borderId="12" xfId="1" applyNumberFormat="1" applyFont="1" applyFill="1" applyBorder="1" applyAlignment="1">
      <alignment horizontal="center"/>
    </xf>
    <xf numFmtId="3" fontId="4" fillId="3" borderId="14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6" xfId="1" applyFont="1" applyBorder="1" applyAlignment="1">
      <alignment horizontal="left" vertical="center"/>
    </xf>
    <xf numFmtId="3" fontId="2" fillId="0" borderId="17" xfId="1" applyNumberFormat="1" applyFont="1" applyBorder="1" applyAlignment="1">
      <alignment horizontal="center" vertical="center"/>
    </xf>
    <xf numFmtId="0" fontId="3" fillId="0" borderId="21" xfId="1" applyFont="1" applyBorder="1"/>
    <xf numFmtId="0" fontId="2" fillId="0" borderId="16" xfId="1" applyFont="1" applyBorder="1"/>
    <xf numFmtId="3" fontId="2" fillId="0" borderId="17" xfId="1" applyNumberFormat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4" borderId="11" xfId="1" applyFont="1" applyFill="1" applyBorder="1" applyAlignment="1">
      <alignment wrapText="1"/>
    </xf>
    <xf numFmtId="3" fontId="3" fillId="0" borderId="12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0" fontId="2" fillId="3" borderId="5" xfId="1" applyFont="1" applyFill="1" applyBorder="1"/>
    <xf numFmtId="3" fontId="2" fillId="3" borderId="7" xfId="1" applyNumberFormat="1" applyFont="1" applyFill="1" applyBorder="1" applyAlignment="1">
      <alignment horizontal="center"/>
    </xf>
    <xf numFmtId="0" fontId="3" fillId="3" borderId="8" xfId="1" applyFont="1" applyFill="1" applyBorder="1"/>
    <xf numFmtId="3" fontId="3" fillId="3" borderId="9" xfId="1" quotePrefix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left" indent="4"/>
    </xf>
    <xf numFmtId="0" fontId="3" fillId="3" borderId="11" xfId="1" applyFont="1" applyFill="1" applyBorder="1"/>
    <xf numFmtId="0" fontId="3" fillId="3" borderId="13" xfId="1" applyFont="1" applyFill="1" applyBorder="1"/>
    <xf numFmtId="0" fontId="2" fillId="3" borderId="3" xfId="1" applyFont="1" applyFill="1" applyBorder="1"/>
    <xf numFmtId="0" fontId="2" fillId="3" borderId="2" xfId="1" applyFont="1" applyFill="1" applyBorder="1" applyAlignment="1">
      <alignment horizontal="left" vertical="center"/>
    </xf>
    <xf numFmtId="3" fontId="2" fillId="3" borderId="4" xfId="1" applyNumberFormat="1" applyFont="1" applyFill="1" applyBorder="1" applyAlignment="1">
      <alignment horizontal="center"/>
    </xf>
    <xf numFmtId="0" fontId="3" fillId="3" borderId="18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wrapText="1"/>
    </xf>
    <xf numFmtId="0" fontId="3" fillId="3" borderId="11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wrapText="1"/>
    </xf>
    <xf numFmtId="0" fontId="3" fillId="3" borderId="15" xfId="1" applyFont="1" applyFill="1" applyBorder="1"/>
    <xf numFmtId="3" fontId="3" fillId="3" borderId="6" xfId="1" applyNumberFormat="1" applyFont="1" applyFill="1" applyBorder="1" applyAlignment="1">
      <alignment horizontal="center"/>
    </xf>
    <xf numFmtId="3" fontId="5" fillId="3" borderId="20" xfId="1" applyNumberFormat="1" applyFont="1" applyFill="1" applyBorder="1" applyAlignment="1">
      <alignment horizontal="center"/>
    </xf>
    <xf numFmtId="0" fontId="2" fillId="3" borderId="2" xfId="1" applyFont="1" applyFill="1" applyBorder="1"/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right"/>
    </xf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tabSelected="1" workbookViewId="0">
      <selection activeCell="C52" sqref="C52"/>
    </sheetView>
  </sheetViews>
  <sheetFormatPr defaultRowHeight="15" x14ac:dyDescent="0.25"/>
  <cols>
    <col min="1" max="1" width="3" style="1" customWidth="1"/>
    <col min="2" max="2" width="97.85546875" style="1" customWidth="1"/>
    <col min="3" max="3" width="10" style="1" customWidth="1"/>
    <col min="4" max="5" width="9.140625" style="1"/>
    <col min="6" max="6" width="16.140625" style="1" bestFit="1" customWidth="1"/>
    <col min="7" max="16384" width="9.140625" style="1"/>
  </cols>
  <sheetData>
    <row r="2" spans="2:4" x14ac:dyDescent="0.25">
      <c r="B2" s="51" t="s">
        <v>0</v>
      </c>
      <c r="C2" s="51"/>
    </row>
    <row r="3" spans="2:4" ht="15.75" thickBot="1" x14ac:dyDescent="0.3">
      <c r="B3" s="52" t="s">
        <v>55</v>
      </c>
      <c r="C3" s="52"/>
    </row>
    <row r="4" spans="2:4" ht="15.75" thickBot="1" x14ac:dyDescent="0.3">
      <c r="B4" s="2" t="s">
        <v>1</v>
      </c>
      <c r="C4" s="3">
        <v>2016</v>
      </c>
      <c r="D4" s="3">
        <v>2017</v>
      </c>
    </row>
    <row r="5" spans="2:4" x14ac:dyDescent="0.25">
      <c r="B5" s="32" t="s">
        <v>2</v>
      </c>
      <c r="C5" s="33">
        <f>SUM(C6:C16)</f>
        <v>71702</v>
      </c>
      <c r="D5" s="33">
        <f>SUM(D6:D16)</f>
        <v>73766</v>
      </c>
    </row>
    <row r="6" spans="2:4" x14ac:dyDescent="0.25">
      <c r="B6" s="34" t="s">
        <v>3</v>
      </c>
      <c r="C6" s="35"/>
      <c r="D6" s="35"/>
    </row>
    <row r="7" spans="2:4" x14ac:dyDescent="0.25">
      <c r="B7" s="36" t="s">
        <v>4</v>
      </c>
      <c r="C7" s="4">
        <v>20457</v>
      </c>
      <c r="D7" s="4">
        <v>20601</v>
      </c>
    </row>
    <row r="8" spans="2:4" x14ac:dyDescent="0.25">
      <c r="B8" s="36" t="s">
        <v>5</v>
      </c>
      <c r="C8" s="4">
        <v>775</v>
      </c>
      <c r="D8" s="4">
        <v>650</v>
      </c>
    </row>
    <row r="9" spans="2:4" x14ac:dyDescent="0.25">
      <c r="B9" s="36" t="s">
        <v>6</v>
      </c>
      <c r="C9" s="4">
        <v>861</v>
      </c>
      <c r="D9" s="4">
        <v>725</v>
      </c>
    </row>
    <row r="10" spans="2:4" x14ac:dyDescent="0.25">
      <c r="B10" s="34" t="s">
        <v>7</v>
      </c>
      <c r="C10" s="35"/>
      <c r="D10" s="35"/>
    </row>
    <row r="11" spans="2:4" x14ac:dyDescent="0.25">
      <c r="B11" s="36" t="s">
        <v>8</v>
      </c>
      <c r="C11" s="4">
        <v>47613</v>
      </c>
      <c r="D11" s="4">
        <v>49355</v>
      </c>
    </row>
    <row r="12" spans="2:4" x14ac:dyDescent="0.25">
      <c r="B12" s="36" t="s">
        <v>9</v>
      </c>
      <c r="C12" s="4">
        <v>464</v>
      </c>
      <c r="D12" s="4">
        <v>542</v>
      </c>
    </row>
    <row r="13" spans="2:4" x14ac:dyDescent="0.25">
      <c r="B13" s="36" t="s">
        <v>10</v>
      </c>
      <c r="C13" s="4">
        <v>63</v>
      </c>
      <c r="D13" s="4">
        <v>63</v>
      </c>
    </row>
    <row r="14" spans="2:4" x14ac:dyDescent="0.25">
      <c r="B14" s="34" t="s">
        <v>11</v>
      </c>
      <c r="C14" s="5">
        <v>80</v>
      </c>
      <c r="D14" s="5">
        <v>943</v>
      </c>
    </row>
    <row r="15" spans="2:4" x14ac:dyDescent="0.25">
      <c r="B15" s="37" t="s">
        <v>12</v>
      </c>
      <c r="C15" s="6">
        <v>317</v>
      </c>
      <c r="D15" s="6">
        <v>174</v>
      </c>
    </row>
    <row r="16" spans="2:4" ht="15.75" thickBot="1" x14ac:dyDescent="0.3">
      <c r="B16" s="38" t="s">
        <v>13</v>
      </c>
      <c r="C16" s="7">
        <v>1072</v>
      </c>
      <c r="D16" s="7">
        <v>713</v>
      </c>
    </row>
    <row r="17" spans="2:6" x14ac:dyDescent="0.25">
      <c r="B17" s="32" t="s">
        <v>14</v>
      </c>
      <c r="C17" s="33">
        <f>C18</f>
        <v>633</v>
      </c>
      <c r="D17" s="33">
        <f>D18</f>
        <v>697</v>
      </c>
    </row>
    <row r="18" spans="2:6" ht="15.75" thickBot="1" x14ac:dyDescent="0.3">
      <c r="B18" s="38" t="s">
        <v>15</v>
      </c>
      <c r="C18" s="7">
        <v>633</v>
      </c>
      <c r="D18" s="7">
        <v>697</v>
      </c>
    </row>
    <row r="19" spans="2:6" ht="15.75" thickBot="1" x14ac:dyDescent="0.3">
      <c r="B19" s="39" t="s">
        <v>16</v>
      </c>
      <c r="C19" s="33">
        <f>C20</f>
        <v>5845</v>
      </c>
      <c r="D19" s="33">
        <f>D20</f>
        <v>5801</v>
      </c>
    </row>
    <row r="20" spans="2:6" ht="15.75" thickBot="1" x14ac:dyDescent="0.3">
      <c r="B20" s="8" t="s">
        <v>17</v>
      </c>
      <c r="C20" s="9">
        <v>5845</v>
      </c>
      <c r="D20" s="9">
        <v>5801</v>
      </c>
    </row>
    <row r="21" spans="2:6" ht="15.75" thickBot="1" x14ac:dyDescent="0.3">
      <c r="B21" s="10" t="s">
        <v>18</v>
      </c>
      <c r="C21" s="11">
        <f>C5+C17+C19</f>
        <v>78180</v>
      </c>
      <c r="D21" s="11">
        <f>D5+D17+D19</f>
        <v>80264</v>
      </c>
    </row>
    <row r="22" spans="2:6" ht="15.75" thickBot="1" x14ac:dyDescent="0.3">
      <c r="B22" s="12"/>
      <c r="C22" s="13"/>
      <c r="D22" s="13"/>
    </row>
    <row r="23" spans="2:6" ht="15.75" thickBot="1" x14ac:dyDescent="0.3">
      <c r="B23" s="2" t="s">
        <v>19</v>
      </c>
      <c r="C23" s="3"/>
      <c r="D23" s="3"/>
    </row>
    <row r="24" spans="2:6" ht="15.75" thickBot="1" x14ac:dyDescent="0.3">
      <c r="B24" s="40" t="s">
        <v>20</v>
      </c>
      <c r="C24" s="41">
        <v>7194</v>
      </c>
      <c r="D24" s="41">
        <v>0</v>
      </c>
    </row>
    <row r="25" spans="2:6" x14ac:dyDescent="0.25">
      <c r="B25" s="32" t="s">
        <v>21</v>
      </c>
      <c r="C25" s="33">
        <f>SUM(C26:C27)</f>
        <v>1976</v>
      </c>
      <c r="D25" s="33">
        <f>SUM(D26:D27)</f>
        <v>2854</v>
      </c>
    </row>
    <row r="26" spans="2:6" x14ac:dyDescent="0.25">
      <c r="B26" s="42" t="s">
        <v>22</v>
      </c>
      <c r="C26" s="15">
        <v>1908</v>
      </c>
      <c r="D26" s="15">
        <v>2096</v>
      </c>
    </row>
    <row r="27" spans="2:6" ht="15.75" thickBot="1" x14ac:dyDescent="0.3">
      <c r="B27" s="42" t="s">
        <v>23</v>
      </c>
      <c r="C27" s="15">
        <v>68</v>
      </c>
      <c r="D27" s="15">
        <v>758</v>
      </c>
    </row>
    <row r="28" spans="2:6" x14ac:dyDescent="0.25">
      <c r="B28" s="43" t="s">
        <v>24</v>
      </c>
      <c r="C28" s="33">
        <f>C29+C30</f>
        <v>77</v>
      </c>
      <c r="D28" s="33">
        <f>D29+D30</f>
        <v>20</v>
      </c>
    </row>
    <row r="29" spans="2:6" x14ac:dyDescent="0.25">
      <c r="B29" s="44" t="s">
        <v>25</v>
      </c>
      <c r="C29" s="6">
        <v>41</v>
      </c>
      <c r="D29" s="6">
        <v>0</v>
      </c>
    </row>
    <row r="30" spans="2:6" ht="15.75" thickBot="1" x14ac:dyDescent="0.3">
      <c r="B30" s="45" t="s">
        <v>26</v>
      </c>
      <c r="C30" s="7">
        <v>36</v>
      </c>
      <c r="D30" s="7">
        <v>20</v>
      </c>
    </row>
    <row r="31" spans="2:6" x14ac:dyDescent="0.25">
      <c r="B31" s="32" t="s">
        <v>2</v>
      </c>
      <c r="C31" s="33">
        <f>SUM(C32:C47)</f>
        <v>48740.291770000003</v>
      </c>
      <c r="D31" s="33">
        <f>SUM(D32:D47)</f>
        <v>60912</v>
      </c>
    </row>
    <row r="32" spans="2:6" x14ac:dyDescent="0.25">
      <c r="B32" s="14" t="s">
        <v>27</v>
      </c>
      <c r="C32" s="15">
        <f>99.99+33.416</f>
        <v>133.40600000000001</v>
      </c>
      <c r="D32" s="15">
        <v>97</v>
      </c>
      <c r="F32" s="18"/>
    </row>
    <row r="33" spans="2:6" x14ac:dyDescent="0.25">
      <c r="B33" s="34" t="s">
        <v>28</v>
      </c>
      <c r="C33" s="16">
        <f>6503.09792+8954.20439+703.77113+1145.32</f>
        <v>17306.39344</v>
      </c>
      <c r="D33" s="16">
        <v>17920</v>
      </c>
    </row>
    <row r="34" spans="2:6" x14ac:dyDescent="0.25">
      <c r="B34" s="34" t="s">
        <v>29</v>
      </c>
      <c r="C34" s="17">
        <v>58.077199999999998</v>
      </c>
      <c r="D34" s="17">
        <v>60</v>
      </c>
    </row>
    <row r="35" spans="2:6" x14ac:dyDescent="0.25">
      <c r="B35" s="46" t="s">
        <v>30</v>
      </c>
      <c r="C35" s="17">
        <f>551.91694+194.45426</f>
        <v>746.37119999999993</v>
      </c>
      <c r="D35" s="17">
        <v>748</v>
      </c>
    </row>
    <row r="36" spans="2:6" x14ac:dyDescent="0.25">
      <c r="B36" s="34" t="s">
        <v>31</v>
      </c>
      <c r="C36" s="16">
        <v>8301.0110000000004</v>
      </c>
      <c r="D36" s="16">
        <v>8223</v>
      </c>
    </row>
    <row r="37" spans="2:6" x14ac:dyDescent="0.25">
      <c r="B37" s="34" t="s">
        <v>32</v>
      </c>
      <c r="C37" s="16">
        <v>576.178</v>
      </c>
      <c r="D37" s="16">
        <v>734</v>
      </c>
    </row>
    <row r="38" spans="2:6" x14ac:dyDescent="0.25">
      <c r="B38" s="34" t="s">
        <v>33</v>
      </c>
      <c r="C38" s="16">
        <f>144.82366+28.564</f>
        <v>173.38765999999998</v>
      </c>
      <c r="D38" s="16">
        <v>623</v>
      </c>
      <c r="F38" s="18"/>
    </row>
    <row r="39" spans="2:6" x14ac:dyDescent="0.25">
      <c r="B39" s="34" t="s">
        <v>34</v>
      </c>
      <c r="C39" s="16">
        <v>39.93</v>
      </c>
      <c r="D39" s="16">
        <v>0</v>
      </c>
      <c r="F39" s="18"/>
    </row>
    <row r="40" spans="2:6" ht="15" customHeight="1" x14ac:dyDescent="0.25">
      <c r="B40" s="46" t="s">
        <v>35</v>
      </c>
      <c r="C40" s="16">
        <f>379.25702+64.4403+137.7534</f>
        <v>581.45072000000005</v>
      </c>
      <c r="D40" s="16">
        <v>1196</v>
      </c>
    </row>
    <row r="41" spans="2:6" x14ac:dyDescent="0.25">
      <c r="B41" s="34" t="s">
        <v>36</v>
      </c>
      <c r="C41" s="16">
        <v>40.648000000000003</v>
      </c>
      <c r="D41" s="16">
        <v>107</v>
      </c>
      <c r="F41" s="19"/>
    </row>
    <row r="42" spans="2:6" x14ac:dyDescent="0.25">
      <c r="B42" s="34" t="s">
        <v>37</v>
      </c>
      <c r="C42" s="16">
        <v>11533.149369999999</v>
      </c>
      <c r="D42" s="16">
        <v>11234</v>
      </c>
    </row>
    <row r="43" spans="2:6" x14ac:dyDescent="0.25">
      <c r="B43" s="34" t="s">
        <v>38</v>
      </c>
      <c r="C43" s="16">
        <f>3664.30976+185.47057</f>
        <v>3849.78033</v>
      </c>
      <c r="D43" s="16">
        <v>16090</v>
      </c>
    </row>
    <row r="44" spans="2:6" x14ac:dyDescent="0.25">
      <c r="B44" s="34" t="s">
        <v>39</v>
      </c>
      <c r="C44" s="16">
        <v>317.00333999999998</v>
      </c>
      <c r="D44" s="16">
        <v>239</v>
      </c>
      <c r="F44" s="18"/>
    </row>
    <row r="45" spans="2:6" x14ac:dyDescent="0.25">
      <c r="B45" s="34" t="s">
        <v>40</v>
      </c>
      <c r="C45" s="16">
        <v>4841.8515100000004</v>
      </c>
      <c r="D45" s="16">
        <v>3440</v>
      </c>
    </row>
    <row r="46" spans="2:6" x14ac:dyDescent="0.25">
      <c r="B46" s="37" t="s">
        <v>41</v>
      </c>
      <c r="C46" s="20">
        <v>61.860999999999997</v>
      </c>
      <c r="D46" s="20">
        <v>138</v>
      </c>
    </row>
    <row r="47" spans="2:6" ht="15.75" thickBot="1" x14ac:dyDescent="0.3">
      <c r="B47" s="38" t="s">
        <v>42</v>
      </c>
      <c r="C47" s="21">
        <v>179.79300000000001</v>
      </c>
      <c r="D47" s="21">
        <v>63</v>
      </c>
    </row>
    <row r="48" spans="2:6" x14ac:dyDescent="0.25">
      <c r="B48" s="32" t="s">
        <v>43</v>
      </c>
      <c r="C48" s="33">
        <f>C49</f>
        <v>374</v>
      </c>
      <c r="D48" s="33">
        <f>D49</f>
        <v>348</v>
      </c>
    </row>
    <row r="49" spans="2:4" ht="15.75" thickBot="1" x14ac:dyDescent="0.3">
      <c r="B49" s="47" t="s">
        <v>44</v>
      </c>
      <c r="C49" s="48">
        <v>374</v>
      </c>
      <c r="D49" s="48">
        <v>348</v>
      </c>
    </row>
    <row r="50" spans="2:4" x14ac:dyDescent="0.25">
      <c r="B50" s="32" t="s">
        <v>45</v>
      </c>
      <c r="C50" s="49">
        <f>SUM(C51)</f>
        <v>6162</v>
      </c>
      <c r="D50" s="49">
        <f>SUM(D51)</f>
        <v>9417</v>
      </c>
    </row>
    <row r="51" spans="2:4" ht="15" customHeight="1" thickBot="1" x14ac:dyDescent="0.3">
      <c r="B51" s="29" t="s">
        <v>54</v>
      </c>
      <c r="C51" s="30">
        <v>6162</v>
      </c>
      <c r="D51" s="30">
        <v>9417</v>
      </c>
    </row>
    <row r="52" spans="2:4" ht="15.75" thickBot="1" x14ac:dyDescent="0.3">
      <c r="B52" s="10" t="s">
        <v>46</v>
      </c>
      <c r="C52" s="31">
        <f>C24+C25+C28+C31+C48+C50</f>
        <v>64523.291770000003</v>
      </c>
      <c r="D52" s="31">
        <f>D24+D25+D28+D31+D48+D50</f>
        <v>73551</v>
      </c>
    </row>
    <row r="53" spans="2:4" ht="15.75" thickBot="1" x14ac:dyDescent="0.3">
      <c r="B53" s="12"/>
      <c r="C53" s="22"/>
      <c r="D53" s="22"/>
    </row>
    <row r="54" spans="2:4" ht="15.75" thickBot="1" x14ac:dyDescent="0.3">
      <c r="B54" s="23" t="s">
        <v>47</v>
      </c>
      <c r="C54" s="24">
        <f>C21-C52</f>
        <v>13656.708229999997</v>
      </c>
      <c r="D54" s="24">
        <f>D21-D52</f>
        <v>6713</v>
      </c>
    </row>
    <row r="55" spans="2:4" x14ac:dyDescent="0.25">
      <c r="B55" s="50" t="s">
        <v>48</v>
      </c>
      <c r="C55" s="48">
        <f>SUM(C56:C58)</f>
        <v>16836</v>
      </c>
      <c r="D55" s="48">
        <f>SUM(D56:D58)</f>
        <v>14165</v>
      </c>
    </row>
    <row r="56" spans="2:4" x14ac:dyDescent="0.25">
      <c r="B56" s="47" t="s">
        <v>49</v>
      </c>
      <c r="C56" s="48">
        <v>1144</v>
      </c>
      <c r="D56" s="48">
        <v>2587</v>
      </c>
    </row>
    <row r="57" spans="2:4" x14ac:dyDescent="0.25">
      <c r="B57" s="8" t="s">
        <v>50</v>
      </c>
      <c r="C57" s="28">
        <v>347</v>
      </c>
      <c r="D57" s="28">
        <v>56</v>
      </c>
    </row>
    <row r="58" spans="2:4" ht="15.75" thickBot="1" x14ac:dyDescent="0.3">
      <c r="B58" s="25" t="s">
        <v>51</v>
      </c>
      <c r="C58" s="28">
        <v>15345</v>
      </c>
      <c r="D58" s="28">
        <v>11522</v>
      </c>
    </row>
    <row r="59" spans="2:4" ht="15.75" thickBot="1" x14ac:dyDescent="0.3">
      <c r="B59" s="26" t="s">
        <v>52</v>
      </c>
      <c r="C59" s="27">
        <f>C52+C55</f>
        <v>81359.291770000011</v>
      </c>
      <c r="D59" s="27">
        <f>D52+D55</f>
        <v>87716</v>
      </c>
    </row>
    <row r="60" spans="2:4" ht="15.75" thickBot="1" x14ac:dyDescent="0.3">
      <c r="B60" s="10" t="s">
        <v>53</v>
      </c>
      <c r="C60" s="11">
        <f>C21-C59</f>
        <v>-3179.2917700000107</v>
      </c>
      <c r="D60" s="11">
        <f>D21-D59</f>
        <v>-7452</v>
      </c>
    </row>
  </sheetData>
  <mergeCells count="2">
    <mergeCell ref="B2:C2"/>
    <mergeCell ref="B3:C3"/>
  </mergeCells>
  <pageMargins left="0.70866141732283472" right="0.70866141732283472" top="0.78740157480314965" bottom="0.78740157480314965" header="0.31496062992125984" footer="0.31496062992125984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a 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Ryboňová Petra</dc:creator>
  <cp:lastModifiedBy>Jedlička Martin</cp:lastModifiedBy>
  <cp:lastPrinted>2017-06-02T06:33:54Z</cp:lastPrinted>
  <dcterms:created xsi:type="dcterms:W3CDTF">2017-05-03T10:28:35Z</dcterms:created>
  <dcterms:modified xsi:type="dcterms:W3CDTF">2018-06-20T11:01:13Z</dcterms:modified>
</cp:coreProperties>
</file>