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055" windowWidth="9420" windowHeight="2580" tabRatio="946" activeTab="0"/>
  </bookViews>
  <sheets>
    <sheet name="Pohle.2017-zavěr ú (tis.kč)" sheetId="1" r:id="rId1"/>
  </sheets>
  <definedNames/>
  <calcPr fullCalcOnLoad="1"/>
</workbook>
</file>

<file path=xl/sharedStrings.xml><?xml version="1.0" encoding="utf-8"?>
<sst xmlns="http://schemas.openxmlformats.org/spreadsheetml/2006/main" count="90" uniqueCount="82">
  <si>
    <t>Druh pohledávky</t>
  </si>
  <si>
    <t>Nezaplacené faktury odběratelů</t>
  </si>
  <si>
    <t>Prodej majetku obce</t>
  </si>
  <si>
    <t>Úkony pečovatelské služby</t>
  </si>
  <si>
    <t>POHLEDÁVKY CELKEM</t>
  </si>
  <si>
    <t>z toho</t>
  </si>
  <si>
    <t>Samostatná působnost</t>
  </si>
  <si>
    <t>A.</t>
  </si>
  <si>
    <t>1.</t>
  </si>
  <si>
    <t>2.</t>
  </si>
  <si>
    <t>3.</t>
  </si>
  <si>
    <t>4.</t>
  </si>
  <si>
    <t>5.</t>
  </si>
  <si>
    <t>6.</t>
  </si>
  <si>
    <t>7.</t>
  </si>
  <si>
    <t>B.</t>
  </si>
  <si>
    <t xml:space="preserve">Přenesená působnost </t>
  </si>
  <si>
    <t>8.</t>
  </si>
  <si>
    <t>9.</t>
  </si>
  <si>
    <t>10.</t>
  </si>
  <si>
    <t>11.</t>
  </si>
  <si>
    <t>12.</t>
  </si>
  <si>
    <t>13.</t>
  </si>
  <si>
    <t>14.</t>
  </si>
  <si>
    <t>Samostatná působnost celkem</t>
  </si>
  <si>
    <t>Přenesená působnost celkem</t>
  </si>
  <si>
    <t>Z toho po lhůtě splatnosti</t>
  </si>
  <si>
    <t>Místní poplatek ze psů</t>
  </si>
  <si>
    <t xml:space="preserve">Místní poplatek za užívání veřejného prostranství </t>
  </si>
  <si>
    <t>Odvod části výtěžku z provozovaných VHP</t>
  </si>
  <si>
    <t>Nájemné z DBF vč. služeb bez sankcí</t>
  </si>
  <si>
    <t xml:space="preserve">Poskytnuté zálohy dodavatelům </t>
  </si>
  <si>
    <t xml:space="preserve">Náklady příštích období  </t>
  </si>
  <si>
    <t xml:space="preserve">Náklady nalézacího a exekučního řízení </t>
  </si>
  <si>
    <t>SVJ</t>
  </si>
  <si>
    <t>Zrušené místní poplatky  (MP z VHP, MP z alkohol. a tabák.výrobky, MP ze vstupného)</t>
  </si>
  <si>
    <t>Nájemné z pozemků vč. úroků z prodlení a smluvních pokut celkem</t>
  </si>
  <si>
    <t>Poplatky z prodlení, úroky z prodlení, smluvní pokuty z DBF celkem</t>
  </si>
  <si>
    <t>v tis. Kč</t>
  </si>
  <si>
    <t>Zkratky</t>
  </si>
  <si>
    <t>DBF</t>
  </si>
  <si>
    <t>MŠ</t>
  </si>
  <si>
    <t>ZŠ</t>
  </si>
  <si>
    <t>ŠD</t>
  </si>
  <si>
    <t>FO</t>
  </si>
  <si>
    <t>MP</t>
  </si>
  <si>
    <t>VHP</t>
  </si>
  <si>
    <t>OSŘP</t>
  </si>
  <si>
    <t>OFR</t>
  </si>
  <si>
    <t xml:space="preserve"> - dlužné nájemné z pronájmu bytů</t>
  </si>
  <si>
    <t xml:space="preserve"> - dlužné nájemné z pronájmu pozemků</t>
  </si>
  <si>
    <t xml:space="preserve"> - dlužné nájemné z pronájmu nebytových prostor</t>
  </si>
  <si>
    <t xml:space="preserve"> - úroky z prodlení - nebytové prostory</t>
  </si>
  <si>
    <t xml:space="preserve"> - poplatky z prodlení  - byty</t>
  </si>
  <si>
    <t xml:space="preserve"> - úroky z prodlení, smluvní pokuty </t>
  </si>
  <si>
    <t xml:space="preserve">         - domovní a bytový fond</t>
  </si>
  <si>
    <t>Jiné pohledávky (OZV-MŠ,ZŠ,ŠD, pohřebné, škody, SVJ, FO, ostatní) celkem</t>
  </si>
  <si>
    <t xml:space="preserve">OZV </t>
  </si>
  <si>
    <t xml:space="preserve">         - mateřská škola</t>
  </si>
  <si>
    <t xml:space="preserve">         - školní družina</t>
  </si>
  <si>
    <t xml:space="preserve">         - základní škola</t>
  </si>
  <si>
    <t>NŘ</t>
  </si>
  <si>
    <t>EXNŘ</t>
  </si>
  <si>
    <t xml:space="preserve">         - společenství vlastníků jednotek</t>
  </si>
  <si>
    <t xml:space="preserve">         - fond oprav</t>
  </si>
  <si>
    <t xml:space="preserve">         - místní poplatek</t>
  </si>
  <si>
    <t xml:space="preserve">         - výherní hrací přístroj</t>
  </si>
  <si>
    <t xml:space="preserve">         - odbor stavebního řádu a přestupků</t>
  </si>
  <si>
    <t xml:space="preserve">         - odbor financí a rozpočtu</t>
  </si>
  <si>
    <t xml:space="preserve">         - náklady řízení</t>
  </si>
  <si>
    <t xml:space="preserve">         - exekuční náklady řízení</t>
  </si>
  <si>
    <t xml:space="preserve">        -  obecně závazná vyhláška</t>
  </si>
  <si>
    <t>Stav k                                            31.12. 2016</t>
  </si>
  <si>
    <t xml:space="preserve">Dohadné účty aktivní   </t>
  </si>
  <si>
    <t>Stav k                                            31.12. 2017</t>
  </si>
  <si>
    <t>Rozdíl  2017/2016</t>
  </si>
  <si>
    <t>tabulka č. 14</t>
  </si>
  <si>
    <t xml:space="preserve">Příjmy příštích období     </t>
  </si>
  <si>
    <r>
      <t>Ostatní smluvní pokuty</t>
    </r>
    <r>
      <rPr>
        <strike/>
        <sz val="10"/>
        <rFont val="Arial"/>
        <family val="2"/>
      </rPr>
      <t xml:space="preserve"> </t>
    </r>
  </si>
  <si>
    <t>Pokuty (OSŘP, OFR vč. NŘ a EXNŘ)</t>
  </si>
  <si>
    <t xml:space="preserve">Manka a škody  </t>
  </si>
  <si>
    <t xml:space="preserve">Pohledávky ke dni 31.12.2017 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</si>
</sst>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5]d\.\ mmmm\ yyyy"/>
    <numFmt numFmtId="181" formatCode="#"/>
    <numFmt numFmtId="182" formatCode="#,###,"/>
    <numFmt numFmtId="183" formatCode="000\ 00"/>
  </numFmts>
  <fonts count="47">
    <font>
      <sz val="10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9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4" fillId="16" borderId="1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" fontId="4" fillId="33" borderId="12" xfId="0" applyNumberFormat="1" applyFont="1" applyFill="1" applyBorder="1" applyAlignment="1">
      <alignment horizontal="right"/>
    </xf>
    <xf numFmtId="0" fontId="0" fillId="35" borderId="0" xfId="0" applyFont="1" applyFill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Alignment="1">
      <alignment horizontal="left"/>
    </xf>
    <xf numFmtId="1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4" fillId="33" borderId="14" xfId="0" applyNumberFormat="1" applyFont="1" applyFill="1" applyBorder="1" applyAlignment="1">
      <alignment/>
    </xf>
    <xf numFmtId="4" fontId="4" fillId="33" borderId="14" xfId="0" applyNumberFormat="1" applyFont="1" applyFill="1" applyBorder="1" applyAlignment="1">
      <alignment horizontal="right"/>
    </xf>
    <xf numFmtId="4" fontId="4" fillId="34" borderId="15" xfId="0" applyNumberFormat="1" applyFont="1" applyFill="1" applyBorder="1" applyAlignment="1">
      <alignment horizontal="right"/>
    </xf>
    <xf numFmtId="4" fontId="4" fillId="16" borderId="12" xfId="0" applyNumberFormat="1" applyFont="1" applyFill="1" applyBorder="1" applyAlignment="1">
      <alignment horizontal="right"/>
    </xf>
    <xf numFmtId="4" fontId="4" fillId="34" borderId="16" xfId="0" applyNumberFormat="1" applyFont="1" applyFill="1" applyBorder="1" applyAlignment="1">
      <alignment horizontal="right"/>
    </xf>
    <xf numFmtId="4" fontId="4" fillId="33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4" fillId="33" borderId="17" xfId="0" applyNumberFormat="1" applyFont="1" applyFill="1" applyBorder="1" applyAlignment="1">
      <alignment horizontal="right"/>
    </xf>
    <xf numFmtId="4" fontId="4" fillId="16" borderId="17" xfId="0" applyNumberFormat="1" applyFont="1" applyFill="1" applyBorder="1" applyAlignment="1">
      <alignment/>
    </xf>
    <xf numFmtId="4" fontId="4" fillId="16" borderId="17" xfId="0" applyNumberFormat="1" applyFont="1" applyFill="1" applyBorder="1" applyAlignment="1">
      <alignment horizontal="right"/>
    </xf>
    <xf numFmtId="4" fontId="4" fillId="34" borderId="18" xfId="0" applyNumberFormat="1" applyFont="1" applyFill="1" applyBorder="1" applyAlignment="1">
      <alignment horizontal="right"/>
    </xf>
    <xf numFmtId="4" fontId="4" fillId="36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 horizontal="right"/>
    </xf>
    <xf numFmtId="4" fontId="4" fillId="33" borderId="19" xfId="0" applyNumberFormat="1" applyFont="1" applyFill="1" applyBorder="1" applyAlignment="1">
      <alignment horizontal="right"/>
    </xf>
    <xf numFmtId="4" fontId="0" fillId="37" borderId="19" xfId="0" applyNumberFormat="1" applyFont="1" applyFill="1" applyBorder="1" applyAlignment="1">
      <alignment horizontal="right"/>
    </xf>
    <xf numFmtId="4" fontId="4" fillId="16" borderId="19" xfId="0" applyNumberFormat="1" applyFont="1" applyFill="1" applyBorder="1" applyAlignment="1">
      <alignment horizontal="right"/>
    </xf>
    <xf numFmtId="4" fontId="4" fillId="34" borderId="20" xfId="0" applyNumberFormat="1" applyFont="1" applyFill="1" applyBorder="1" applyAlignment="1">
      <alignment horizontal="right"/>
    </xf>
    <xf numFmtId="0" fontId="4" fillId="33" borderId="17" xfId="0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4" fillId="16" borderId="17" xfId="0" applyFont="1" applyFill="1" applyBorder="1" applyAlignment="1">
      <alignment/>
    </xf>
    <xf numFmtId="1" fontId="4" fillId="34" borderId="18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16" borderId="14" xfId="0" applyNumberFormat="1" applyFont="1" applyFill="1" applyBorder="1" applyAlignment="1">
      <alignment/>
    </xf>
    <xf numFmtId="4" fontId="4" fillId="16" borderId="14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/>
    </xf>
    <xf numFmtId="4" fontId="4" fillId="16" borderId="10" xfId="0" applyNumberFormat="1" applyFont="1" applyFill="1" applyBorder="1" applyAlignment="1">
      <alignment/>
    </xf>
    <xf numFmtId="4" fontId="4" fillId="16" borderId="12" xfId="0" applyNumberFormat="1" applyFont="1" applyFill="1" applyBorder="1" applyAlignment="1">
      <alignment/>
    </xf>
    <xf numFmtId="4" fontId="4" fillId="16" borderId="10" xfId="0" applyNumberFormat="1" applyFont="1" applyFill="1" applyBorder="1" applyAlignment="1">
      <alignment horizontal="right"/>
    </xf>
    <xf numFmtId="4" fontId="4" fillId="34" borderId="11" xfId="0" applyNumberFormat="1" applyFont="1" applyFill="1" applyBorder="1" applyAlignment="1">
      <alignment horizontal="right"/>
    </xf>
    <xf numFmtId="1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wrapText="1"/>
    </xf>
    <xf numFmtId="4" fontId="0" fillId="0" borderId="14" xfId="0" applyNumberFormat="1" applyFont="1" applyFill="1" applyBorder="1" applyAlignment="1">
      <alignment wrapText="1"/>
    </xf>
    <xf numFmtId="4" fontId="0" fillId="0" borderId="17" xfId="0" applyNumberFormat="1" applyFont="1" applyFill="1" applyBorder="1" applyAlignment="1">
      <alignment wrapText="1"/>
    </xf>
    <xf numFmtId="4" fontId="0" fillId="0" borderId="19" xfId="0" applyNumberFormat="1" applyFont="1" applyFill="1" applyBorder="1" applyAlignment="1">
      <alignment wrapText="1"/>
    </xf>
    <xf numFmtId="0" fontId="8" fillId="0" borderId="0" xfId="0" applyFont="1" applyAlignment="1">
      <alignment horizontal="left"/>
    </xf>
    <xf numFmtId="1" fontId="5" fillId="0" borderId="17" xfId="0" applyNumberFormat="1" applyFont="1" applyFill="1" applyBorder="1" applyAlignment="1">
      <alignment horizontal="left"/>
    </xf>
    <xf numFmtId="1" fontId="5" fillId="0" borderId="21" xfId="0" applyNumberFormat="1" applyFont="1" applyFill="1" applyBorder="1" applyAlignment="1">
      <alignment horizontal="left"/>
    </xf>
    <xf numFmtId="1" fontId="5" fillId="0" borderId="22" xfId="0" applyNumberFormat="1" applyFont="1" applyFill="1" applyBorder="1" applyAlignment="1">
      <alignment horizontal="left"/>
    </xf>
    <xf numFmtId="4" fontId="0" fillId="0" borderId="23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" fontId="4" fillId="38" borderId="0" xfId="0" applyNumberFormat="1" applyFont="1" applyFill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77"/>
  <sheetViews>
    <sheetView showGridLines="0" tabSelected="1" zoomScale="120" zoomScaleNormal="120" zoomScalePageLayoutView="0" workbookViewId="0" topLeftCell="A1">
      <selection activeCell="N17" sqref="N17"/>
    </sheetView>
  </sheetViews>
  <sheetFormatPr defaultColWidth="9.140625" defaultRowHeight="12.75"/>
  <cols>
    <col min="1" max="1" width="5.28125" style="22" customWidth="1"/>
    <col min="2" max="2" width="41.7109375" style="6" customWidth="1"/>
    <col min="3" max="7" width="13.140625" style="12" customWidth="1"/>
    <col min="8" max="8" width="3.28125" style="6" customWidth="1"/>
    <col min="9" max="16384" width="9.140625" style="6" customWidth="1"/>
  </cols>
  <sheetData>
    <row r="1" spans="1:7" ht="23.25">
      <c r="A1" s="73" t="s">
        <v>81</v>
      </c>
      <c r="B1" s="20"/>
      <c r="C1" s="21"/>
      <c r="D1" s="21"/>
      <c r="E1" s="21"/>
      <c r="F1" s="21"/>
      <c r="G1" s="91" t="s">
        <v>76</v>
      </c>
    </row>
    <row r="2" spans="2:7" ht="13.5" thickBot="1">
      <c r="B2" s="1"/>
      <c r="C2" s="2"/>
      <c r="D2" s="2"/>
      <c r="E2" s="2"/>
      <c r="F2" s="2"/>
      <c r="G2" s="13" t="s">
        <v>38</v>
      </c>
    </row>
    <row r="3" spans="1:7" s="12" customFormat="1" ht="12.75" customHeight="1">
      <c r="A3" s="79"/>
      <c r="B3" s="81" t="s">
        <v>0</v>
      </c>
      <c r="C3" s="83" t="s">
        <v>74</v>
      </c>
      <c r="D3" s="85" t="s">
        <v>26</v>
      </c>
      <c r="E3" s="87" t="s">
        <v>72</v>
      </c>
      <c r="F3" s="89" t="s">
        <v>26</v>
      </c>
      <c r="G3" s="77" t="s">
        <v>75</v>
      </c>
    </row>
    <row r="4" spans="1:7" s="12" customFormat="1" ht="25.5" customHeight="1">
      <c r="A4" s="80"/>
      <c r="B4" s="82"/>
      <c r="C4" s="84"/>
      <c r="D4" s="86"/>
      <c r="E4" s="88"/>
      <c r="F4" s="90"/>
      <c r="G4" s="78"/>
    </row>
    <row r="5" spans="1:7" ht="18.75" customHeight="1">
      <c r="A5" s="8" t="s">
        <v>7</v>
      </c>
      <c r="B5" s="49" t="s">
        <v>6</v>
      </c>
      <c r="C5" s="56"/>
      <c r="D5" s="57"/>
      <c r="E5" s="32"/>
      <c r="F5" s="37"/>
      <c r="G5" s="43"/>
    </row>
    <row r="6" spans="1:7" s="16" customFormat="1" ht="18.75" customHeight="1">
      <c r="A6" s="11" t="s">
        <v>8</v>
      </c>
      <c r="B6" s="65" t="s">
        <v>1</v>
      </c>
      <c r="C6" s="58">
        <v>1402</v>
      </c>
      <c r="D6" s="59">
        <v>1039</v>
      </c>
      <c r="E6" s="53">
        <v>1815</v>
      </c>
      <c r="F6" s="38">
        <v>1472</v>
      </c>
      <c r="G6" s="66">
        <f>C6-E6</f>
        <v>-413</v>
      </c>
    </row>
    <row r="7" spans="1:7" ht="18.75" customHeight="1">
      <c r="A7" s="11" t="s">
        <v>9</v>
      </c>
      <c r="B7" s="65" t="s">
        <v>31</v>
      </c>
      <c r="C7" s="58">
        <v>43299</v>
      </c>
      <c r="D7" s="59">
        <v>-38</v>
      </c>
      <c r="E7" s="53">
        <v>43240</v>
      </c>
      <c r="F7" s="38">
        <v>0</v>
      </c>
      <c r="G7" s="66">
        <f>C7-E7</f>
        <v>59</v>
      </c>
    </row>
    <row r="8" spans="1:7" ht="18.75" customHeight="1">
      <c r="A8" s="11" t="s">
        <v>10</v>
      </c>
      <c r="B8" s="65" t="s">
        <v>2</v>
      </c>
      <c r="C8" s="58">
        <v>672</v>
      </c>
      <c r="D8" s="59">
        <v>-531</v>
      </c>
      <c r="E8" s="53">
        <v>1940</v>
      </c>
      <c r="F8" s="38">
        <v>82</v>
      </c>
      <c r="G8" s="66">
        <f>C8-E8</f>
        <v>-1268</v>
      </c>
    </row>
    <row r="9" spans="1:7" ht="18.75" customHeight="1">
      <c r="A9" s="11" t="s">
        <v>11</v>
      </c>
      <c r="B9" s="65" t="s">
        <v>30</v>
      </c>
      <c r="C9" s="58">
        <f>SUM(C11:C12)</f>
        <v>32509</v>
      </c>
      <c r="D9" s="59">
        <f>SUM(D11:D12)</f>
        <v>31137</v>
      </c>
      <c r="E9" s="53">
        <f>SUM(E11:E12)</f>
        <v>39866</v>
      </c>
      <c r="F9" s="38">
        <f>SUM(F11:F12)</f>
        <v>38631</v>
      </c>
      <c r="G9" s="66">
        <f>C9-E9</f>
        <v>-7357</v>
      </c>
    </row>
    <row r="10" spans="1:7" s="16" customFormat="1" ht="13.5" customHeight="1">
      <c r="A10" s="11"/>
      <c r="B10" s="74" t="s">
        <v>5</v>
      </c>
      <c r="C10" s="75"/>
      <c r="D10" s="75"/>
      <c r="E10" s="75"/>
      <c r="F10" s="75"/>
      <c r="G10" s="76"/>
    </row>
    <row r="11" spans="1:7" ht="18.75" customHeight="1">
      <c r="A11" s="11"/>
      <c r="B11" s="50" t="s">
        <v>49</v>
      </c>
      <c r="C11" s="58">
        <f>1638+26689</f>
        <v>28327</v>
      </c>
      <c r="D11" s="59">
        <f>1639+25319</f>
        <v>26958</v>
      </c>
      <c r="E11" s="53">
        <f>2202+32623</f>
        <v>34825</v>
      </c>
      <c r="F11" s="38">
        <f>2201+31391</f>
        <v>33592</v>
      </c>
      <c r="G11" s="44">
        <f>C11-E11</f>
        <v>-6498</v>
      </c>
    </row>
    <row r="12" spans="1:7" ht="18.75" customHeight="1">
      <c r="A12" s="11"/>
      <c r="B12" s="50" t="s">
        <v>51</v>
      </c>
      <c r="C12" s="58">
        <f>529+3653</f>
        <v>4182</v>
      </c>
      <c r="D12" s="59">
        <f>529+3650</f>
        <v>4179</v>
      </c>
      <c r="E12" s="53">
        <f>622+4419</f>
        <v>5041</v>
      </c>
      <c r="F12" s="38">
        <f>622+4417</f>
        <v>5039</v>
      </c>
      <c r="G12" s="44">
        <f>C12-E12</f>
        <v>-859</v>
      </c>
    </row>
    <row r="13" spans="1:7" ht="29.25" customHeight="1">
      <c r="A13" s="11" t="s">
        <v>12</v>
      </c>
      <c r="B13" s="67" t="s">
        <v>37</v>
      </c>
      <c r="C13" s="68">
        <f>SUM(C15:C16)</f>
        <v>45454</v>
      </c>
      <c r="D13" s="69">
        <f>SUM(D15:D16)</f>
        <v>45454</v>
      </c>
      <c r="E13" s="70">
        <f>SUM(E15:E16)</f>
        <v>58828</v>
      </c>
      <c r="F13" s="71">
        <f>SUM(F15:F16)</f>
        <v>58828</v>
      </c>
      <c r="G13" s="66">
        <f>C13-E13</f>
        <v>-13374</v>
      </c>
    </row>
    <row r="14" spans="1:7" s="16" customFormat="1" ht="13.5" customHeight="1">
      <c r="A14" s="11"/>
      <c r="B14" s="74" t="s">
        <v>5</v>
      </c>
      <c r="C14" s="75"/>
      <c r="D14" s="75"/>
      <c r="E14" s="75"/>
      <c r="F14" s="75"/>
      <c r="G14" s="76"/>
    </row>
    <row r="15" spans="1:7" s="16" customFormat="1" ht="18.75" customHeight="1">
      <c r="A15" s="11"/>
      <c r="B15" s="50" t="s">
        <v>53</v>
      </c>
      <c r="C15" s="58">
        <f>21405+23239</f>
        <v>44644</v>
      </c>
      <c r="D15" s="59">
        <f>21405+23239</f>
        <v>44644</v>
      </c>
      <c r="E15" s="53">
        <f>22850+34820</f>
        <v>57670</v>
      </c>
      <c r="F15" s="38">
        <f>22850+34820</f>
        <v>57670</v>
      </c>
      <c r="G15" s="44">
        <f>C15-E15</f>
        <v>-13026</v>
      </c>
    </row>
    <row r="16" spans="1:7" ht="18.75" customHeight="1">
      <c r="A16" s="11"/>
      <c r="B16" s="50" t="s">
        <v>52</v>
      </c>
      <c r="C16" s="58">
        <f>499+311</f>
        <v>810</v>
      </c>
      <c r="D16" s="59">
        <f>499+311</f>
        <v>810</v>
      </c>
      <c r="E16" s="53">
        <f>599+559</f>
        <v>1158</v>
      </c>
      <c r="F16" s="38">
        <f>599+559</f>
        <v>1158</v>
      </c>
      <c r="G16" s="44">
        <f>C16-E16</f>
        <v>-348</v>
      </c>
    </row>
    <row r="17" spans="1:7" ht="29.25" customHeight="1">
      <c r="A17" s="11" t="s">
        <v>13</v>
      </c>
      <c r="B17" s="67" t="s">
        <v>36</v>
      </c>
      <c r="C17" s="58">
        <f>SUM(C19:C20)</f>
        <v>7000</v>
      </c>
      <c r="D17" s="59">
        <f>SUM(D19:D20)</f>
        <v>7000</v>
      </c>
      <c r="E17" s="53">
        <f>SUM(E19:E20)</f>
        <v>7074</v>
      </c>
      <c r="F17" s="38">
        <f>SUM(F19:F20)</f>
        <v>6944</v>
      </c>
      <c r="G17" s="66">
        <f>C17-E17</f>
        <v>-74</v>
      </c>
    </row>
    <row r="18" spans="1:7" s="16" customFormat="1" ht="13.5" customHeight="1">
      <c r="A18" s="11"/>
      <c r="B18" s="74" t="s">
        <v>5</v>
      </c>
      <c r="C18" s="75"/>
      <c r="D18" s="75"/>
      <c r="E18" s="75"/>
      <c r="F18" s="75"/>
      <c r="G18" s="76"/>
    </row>
    <row r="19" spans="1:7" ht="18.75" customHeight="1">
      <c r="A19" s="11"/>
      <c r="B19" s="50" t="s">
        <v>50</v>
      </c>
      <c r="C19" s="58">
        <v>2513</v>
      </c>
      <c r="D19" s="59">
        <v>2513</v>
      </c>
      <c r="E19" s="53">
        <v>2586</v>
      </c>
      <c r="F19" s="38">
        <v>2456</v>
      </c>
      <c r="G19" s="44">
        <f aca="true" t="shared" si="0" ref="G19:G29">C19-E19</f>
        <v>-73</v>
      </c>
    </row>
    <row r="20" spans="1:7" ht="18.75" customHeight="1">
      <c r="A20" s="11"/>
      <c r="B20" s="50" t="s">
        <v>54</v>
      </c>
      <c r="C20" s="58">
        <v>4487</v>
      </c>
      <c r="D20" s="59">
        <v>4487</v>
      </c>
      <c r="E20" s="53">
        <v>4488</v>
      </c>
      <c r="F20" s="38">
        <v>4488</v>
      </c>
      <c r="G20" s="44">
        <f t="shared" si="0"/>
        <v>-1</v>
      </c>
    </row>
    <row r="21" spans="1:7" s="7" customFormat="1" ht="18.75" customHeight="1">
      <c r="A21" s="11" t="s">
        <v>14</v>
      </c>
      <c r="B21" s="65" t="s">
        <v>78</v>
      </c>
      <c r="C21" s="58">
        <v>0</v>
      </c>
      <c r="D21" s="59">
        <v>0</v>
      </c>
      <c r="E21" s="53">
        <v>166</v>
      </c>
      <c r="F21" s="38">
        <v>111</v>
      </c>
      <c r="G21" s="66">
        <f t="shared" si="0"/>
        <v>-166</v>
      </c>
    </row>
    <row r="22" spans="1:7" ht="18.75" customHeight="1">
      <c r="A22" s="11" t="s">
        <v>17</v>
      </c>
      <c r="B22" s="65" t="s">
        <v>33</v>
      </c>
      <c r="C22" s="58">
        <v>3213</v>
      </c>
      <c r="D22" s="59">
        <v>3213</v>
      </c>
      <c r="E22" s="53">
        <v>4130</v>
      </c>
      <c r="F22" s="38">
        <v>4130</v>
      </c>
      <c r="G22" s="66">
        <f t="shared" si="0"/>
        <v>-917</v>
      </c>
    </row>
    <row r="23" spans="1:7" ht="18.75" customHeight="1">
      <c r="A23" s="11" t="s">
        <v>18</v>
      </c>
      <c r="B23" s="65" t="s">
        <v>80</v>
      </c>
      <c r="C23" s="58">
        <v>34</v>
      </c>
      <c r="D23" s="59">
        <v>34</v>
      </c>
      <c r="E23" s="53">
        <v>46</v>
      </c>
      <c r="F23" s="38">
        <v>46</v>
      </c>
      <c r="G23" s="66">
        <f t="shared" si="0"/>
        <v>-12</v>
      </c>
    </row>
    <row r="24" spans="1:7" ht="28.5" customHeight="1">
      <c r="A24" s="11" t="s">
        <v>19</v>
      </c>
      <c r="B24" s="67" t="s">
        <v>56</v>
      </c>
      <c r="C24" s="58">
        <v>3365</v>
      </c>
      <c r="D24" s="59">
        <v>957</v>
      </c>
      <c r="E24" s="53">
        <v>3148</v>
      </c>
      <c r="F24" s="38">
        <v>1311</v>
      </c>
      <c r="G24" s="66">
        <f t="shared" si="0"/>
        <v>217</v>
      </c>
    </row>
    <row r="25" spans="1:7" ht="18.75" customHeight="1">
      <c r="A25" s="11" t="s">
        <v>20</v>
      </c>
      <c r="B25" s="65" t="s">
        <v>3</v>
      </c>
      <c r="C25" s="58">
        <v>301</v>
      </c>
      <c r="D25" s="59">
        <v>9</v>
      </c>
      <c r="E25" s="53">
        <v>348</v>
      </c>
      <c r="F25" s="38">
        <v>0</v>
      </c>
      <c r="G25" s="66">
        <f t="shared" si="0"/>
        <v>-47</v>
      </c>
    </row>
    <row r="26" spans="1:7" ht="18.75" customHeight="1">
      <c r="A26" s="11" t="s">
        <v>21</v>
      </c>
      <c r="B26" s="65" t="s">
        <v>32</v>
      </c>
      <c r="C26" s="58">
        <v>15</v>
      </c>
      <c r="D26" s="59">
        <v>0</v>
      </c>
      <c r="E26" s="53">
        <v>51</v>
      </c>
      <c r="F26" s="38">
        <v>0</v>
      </c>
      <c r="G26" s="66">
        <f t="shared" si="0"/>
        <v>-36</v>
      </c>
    </row>
    <row r="27" spans="1:7" s="7" customFormat="1" ht="18.75" customHeight="1">
      <c r="A27" s="11" t="s">
        <v>22</v>
      </c>
      <c r="B27" s="65" t="s">
        <v>77</v>
      </c>
      <c r="C27" s="58">
        <v>189</v>
      </c>
      <c r="D27" s="59">
        <v>0</v>
      </c>
      <c r="E27" s="53">
        <v>2570</v>
      </c>
      <c r="F27" s="38">
        <v>0</v>
      </c>
      <c r="G27" s="66">
        <f t="shared" si="0"/>
        <v>-2381</v>
      </c>
    </row>
    <row r="28" spans="1:7" ht="18.75" customHeight="1">
      <c r="A28" s="11" t="s">
        <v>23</v>
      </c>
      <c r="B28" s="65" t="s">
        <v>73</v>
      </c>
      <c r="C28" s="58">
        <v>148</v>
      </c>
      <c r="D28" s="59">
        <v>0</v>
      </c>
      <c r="E28" s="53">
        <v>103</v>
      </c>
      <c r="F28" s="38">
        <v>0</v>
      </c>
      <c r="G28" s="66">
        <f t="shared" si="0"/>
        <v>45</v>
      </c>
    </row>
    <row r="29" spans="1:7" ht="18.75" customHeight="1">
      <c r="A29" s="17"/>
      <c r="B29" s="49" t="s">
        <v>24</v>
      </c>
      <c r="C29" s="60">
        <f>C6+C7+C8+C9+C13+C17+C21+C22+C23+C24+C25+C26+C27+C28</f>
        <v>137601</v>
      </c>
      <c r="D29" s="23">
        <f>D6+D7+D8+D9+D13+D17+D21+D22+D23+D24+D25+D26+D27+D28</f>
        <v>88274</v>
      </c>
      <c r="E29" s="33">
        <f>E6+E7+E8+E9+E13+E17+E21+E22+E23+E24+E25+E26+E27+E28</f>
        <v>163325</v>
      </c>
      <c r="F29" s="39">
        <f>F6+F7+F8+F9+F13+F17+F21+F22+F23+F24+F25+F26+F27+F28</f>
        <v>111555</v>
      </c>
      <c r="G29" s="45">
        <f t="shared" si="0"/>
        <v>-25724</v>
      </c>
    </row>
    <row r="30" spans="1:7" ht="18.75" customHeight="1">
      <c r="A30" s="14" t="s">
        <v>15</v>
      </c>
      <c r="B30" s="51" t="s">
        <v>16</v>
      </c>
      <c r="C30" s="61"/>
      <c r="D30" s="62"/>
      <c r="E30" s="54"/>
      <c r="F30" s="40"/>
      <c r="G30" s="46"/>
    </row>
    <row r="31" spans="1:7" s="7" customFormat="1" ht="18.75" customHeight="1">
      <c r="A31" s="11" t="s">
        <v>8</v>
      </c>
      <c r="B31" s="65" t="s">
        <v>27</v>
      </c>
      <c r="C31" s="58">
        <v>503</v>
      </c>
      <c r="D31" s="59">
        <v>503</v>
      </c>
      <c r="E31" s="53">
        <v>547</v>
      </c>
      <c r="F31" s="38">
        <v>547</v>
      </c>
      <c r="G31" s="66">
        <f aca="true" t="shared" si="1" ref="G31:G37">C31-E31</f>
        <v>-44</v>
      </c>
    </row>
    <row r="32" spans="1:7" ht="18.75" customHeight="1">
      <c r="A32" s="11" t="s">
        <v>9</v>
      </c>
      <c r="B32" s="65" t="s">
        <v>28</v>
      </c>
      <c r="C32" s="58">
        <v>778</v>
      </c>
      <c r="D32" s="59">
        <v>222</v>
      </c>
      <c r="E32" s="53">
        <v>562</v>
      </c>
      <c r="F32" s="38">
        <v>338</v>
      </c>
      <c r="G32" s="66">
        <f t="shared" si="1"/>
        <v>216</v>
      </c>
    </row>
    <row r="33" spans="1:7" ht="26.25" customHeight="1">
      <c r="A33" s="11" t="s">
        <v>10</v>
      </c>
      <c r="B33" s="67" t="s">
        <v>35</v>
      </c>
      <c r="C33" s="68">
        <v>-1603</v>
      </c>
      <c r="D33" s="69">
        <v>-1603</v>
      </c>
      <c r="E33" s="70">
        <v>-1593</v>
      </c>
      <c r="F33" s="71">
        <v>-1593</v>
      </c>
      <c r="G33" s="72">
        <f t="shared" si="1"/>
        <v>-10</v>
      </c>
    </row>
    <row r="34" spans="1:7" ht="18.75" customHeight="1">
      <c r="A34" s="11" t="s">
        <v>11</v>
      </c>
      <c r="B34" s="65" t="s">
        <v>29</v>
      </c>
      <c r="C34" s="58">
        <v>0</v>
      </c>
      <c r="D34" s="59">
        <v>0</v>
      </c>
      <c r="E34" s="53">
        <v>11</v>
      </c>
      <c r="F34" s="38">
        <v>11</v>
      </c>
      <c r="G34" s="66">
        <f t="shared" si="1"/>
        <v>-11</v>
      </c>
    </row>
    <row r="35" spans="1:7" s="16" customFormat="1" ht="18.75" customHeight="1">
      <c r="A35" s="11" t="s">
        <v>12</v>
      </c>
      <c r="B35" s="65" t="s">
        <v>79</v>
      </c>
      <c r="C35" s="58">
        <v>12097</v>
      </c>
      <c r="D35" s="59">
        <v>12097</v>
      </c>
      <c r="E35" s="53">
        <v>11556</v>
      </c>
      <c r="F35" s="38">
        <v>11556</v>
      </c>
      <c r="G35" s="66">
        <f t="shared" si="1"/>
        <v>541</v>
      </c>
    </row>
    <row r="36" spans="1:7" ht="18.75" customHeight="1">
      <c r="A36" s="18"/>
      <c r="B36" s="51" t="s">
        <v>25</v>
      </c>
      <c r="C36" s="63">
        <f>SUM(C31:C35)</f>
        <v>11775</v>
      </c>
      <c r="D36" s="35">
        <f>SUM(D31:D35)</f>
        <v>11219</v>
      </c>
      <c r="E36" s="55">
        <f>SUM(E31:E35)</f>
        <v>11083</v>
      </c>
      <c r="F36" s="41">
        <f>SUM(F31:F35)</f>
        <v>10859</v>
      </c>
      <c r="G36" s="47">
        <f t="shared" si="1"/>
        <v>692</v>
      </c>
    </row>
    <row r="37" spans="1:7" ht="18.75" customHeight="1" thickBot="1">
      <c r="A37" s="19"/>
      <c r="B37" s="52" t="s">
        <v>4</v>
      </c>
      <c r="C37" s="64">
        <f>C29+C36</f>
        <v>149376</v>
      </c>
      <c r="D37" s="36">
        <f>D29+D36</f>
        <v>99493</v>
      </c>
      <c r="E37" s="34">
        <f>E29+E36</f>
        <v>174408</v>
      </c>
      <c r="F37" s="42">
        <f>F29+F36</f>
        <v>122414</v>
      </c>
      <c r="G37" s="48">
        <f t="shared" si="1"/>
        <v>-25032</v>
      </c>
    </row>
    <row r="38" spans="1:7" ht="12.75" customHeight="1">
      <c r="A38" s="25"/>
      <c r="B38" s="25"/>
      <c r="C38" s="25"/>
      <c r="D38" s="25"/>
      <c r="E38" s="25"/>
      <c r="F38" s="25"/>
      <c r="G38" s="25"/>
    </row>
    <row r="39" spans="1:7" s="24" customFormat="1" ht="12.75" customHeight="1">
      <c r="A39" s="12"/>
      <c r="B39" s="12"/>
      <c r="C39" s="12"/>
      <c r="D39" s="12"/>
      <c r="E39" s="12"/>
      <c r="F39" s="12"/>
      <c r="G39" s="12"/>
    </row>
    <row r="40" spans="1:7" s="24" customFormat="1" ht="12.75" customHeight="1">
      <c r="A40" s="15" t="s">
        <v>39</v>
      </c>
      <c r="B40" s="12"/>
      <c r="C40" s="10"/>
      <c r="D40" s="26"/>
      <c r="E40" s="10"/>
      <c r="F40" s="10"/>
      <c r="G40" s="12"/>
    </row>
    <row r="41" spans="1:7" s="24" customFormat="1" ht="6" customHeight="1">
      <c r="A41" s="5"/>
      <c r="B41" s="12"/>
      <c r="C41" s="9"/>
      <c r="D41" s="26"/>
      <c r="E41" s="10"/>
      <c r="F41" s="10"/>
      <c r="G41" s="12"/>
    </row>
    <row r="42" spans="1:6" s="12" customFormat="1" ht="12" customHeight="1">
      <c r="A42" s="27" t="s">
        <v>40</v>
      </c>
      <c r="B42" s="4" t="s">
        <v>55</v>
      </c>
      <c r="C42" s="30" t="s">
        <v>46</v>
      </c>
      <c r="D42" s="4" t="s">
        <v>66</v>
      </c>
      <c r="F42" s="10"/>
    </row>
    <row r="43" spans="1:6" s="12" customFormat="1" ht="12" customHeight="1">
      <c r="A43" s="28" t="s">
        <v>57</v>
      </c>
      <c r="B43" s="29" t="s">
        <v>71</v>
      </c>
      <c r="C43" s="30" t="s">
        <v>47</v>
      </c>
      <c r="D43" s="4" t="s">
        <v>67</v>
      </c>
      <c r="E43" s="10"/>
      <c r="F43" s="10"/>
    </row>
    <row r="44" spans="1:6" ht="12" customHeight="1">
      <c r="A44" s="30" t="s">
        <v>41</v>
      </c>
      <c r="B44" s="3" t="s">
        <v>58</v>
      </c>
      <c r="C44" s="30" t="s">
        <v>48</v>
      </c>
      <c r="D44" s="4" t="s">
        <v>68</v>
      </c>
      <c r="E44" s="10"/>
      <c r="F44" s="10"/>
    </row>
    <row r="45" spans="1:6" ht="12" customHeight="1">
      <c r="A45" s="30" t="s">
        <v>42</v>
      </c>
      <c r="B45" s="4" t="s">
        <v>60</v>
      </c>
      <c r="C45" s="30" t="s">
        <v>61</v>
      </c>
      <c r="D45" s="4" t="s">
        <v>69</v>
      </c>
      <c r="E45" s="10"/>
      <c r="F45" s="10"/>
    </row>
    <row r="46" spans="1:6" ht="12" customHeight="1">
      <c r="A46" s="30" t="s">
        <v>43</v>
      </c>
      <c r="B46" s="4" t="s">
        <v>59</v>
      </c>
      <c r="C46" s="30" t="s">
        <v>62</v>
      </c>
      <c r="D46" s="4" t="s">
        <v>70</v>
      </c>
      <c r="E46" s="10"/>
      <c r="F46" s="10"/>
    </row>
    <row r="47" spans="1:6" ht="12" customHeight="1">
      <c r="A47" s="30" t="s">
        <v>34</v>
      </c>
      <c r="B47" s="4" t="s">
        <v>63</v>
      </c>
      <c r="D47" s="26"/>
      <c r="E47" s="10"/>
      <c r="F47" s="10"/>
    </row>
    <row r="48" spans="1:6" ht="12" customHeight="1">
      <c r="A48" s="30" t="s">
        <v>44</v>
      </c>
      <c r="B48" s="4" t="s">
        <v>64</v>
      </c>
      <c r="D48" s="26"/>
      <c r="E48" s="10"/>
      <c r="F48" s="10"/>
    </row>
    <row r="49" spans="1:6" ht="12" customHeight="1">
      <c r="A49" s="30" t="s">
        <v>45</v>
      </c>
      <c r="B49" s="4" t="s">
        <v>65</v>
      </c>
      <c r="D49" s="26"/>
      <c r="E49" s="10"/>
      <c r="F49" s="10"/>
    </row>
    <row r="50" spans="4:6" s="12" customFormat="1" ht="12" customHeight="1">
      <c r="D50" s="26"/>
      <c r="E50" s="10"/>
      <c r="F50" s="10"/>
    </row>
    <row r="51" spans="4:6" s="12" customFormat="1" ht="12" customHeight="1">
      <c r="D51" s="26"/>
      <c r="E51" s="10"/>
      <c r="F51" s="10"/>
    </row>
    <row r="52" spans="4:6" s="12" customFormat="1" ht="12" customHeight="1">
      <c r="D52" s="26"/>
      <c r="E52" s="10"/>
      <c r="F52" s="10"/>
    </row>
    <row r="53" spans="4:6" s="12" customFormat="1" ht="12" customHeight="1">
      <c r="D53" s="26"/>
      <c r="E53" s="10"/>
      <c r="F53" s="10"/>
    </row>
    <row r="54" s="12" customFormat="1" ht="12" customHeight="1"/>
    <row r="55" spans="1:2" s="12" customFormat="1" ht="18" customHeight="1">
      <c r="A55" s="3"/>
      <c r="B55" s="4"/>
    </row>
    <row r="56" spans="1:2" s="12" customFormat="1" ht="18" customHeight="1">
      <c r="A56" s="3"/>
      <c r="B56" s="4"/>
    </row>
    <row r="57" spans="1:2" s="12" customFormat="1" ht="18" customHeight="1">
      <c r="A57" s="3"/>
      <c r="B57" s="4"/>
    </row>
    <row r="58" spans="1:2" s="12" customFormat="1" ht="18" customHeight="1">
      <c r="A58" s="3"/>
      <c r="B58" s="4"/>
    </row>
    <row r="59" spans="1:2" s="12" customFormat="1" ht="18" customHeight="1">
      <c r="A59" s="3"/>
      <c r="B59" s="4"/>
    </row>
    <row r="60" spans="1:2" s="12" customFormat="1" ht="18" customHeight="1">
      <c r="A60" s="31"/>
      <c r="B60" s="3"/>
    </row>
    <row r="61" spans="1:2" s="12" customFormat="1" ht="12.75">
      <c r="A61" s="31"/>
      <c r="B61" s="3"/>
    </row>
    <row r="62" spans="1:2" s="12" customFormat="1" ht="12.75">
      <c r="A62" s="31"/>
      <c r="B62" s="3"/>
    </row>
    <row r="63" spans="1:2" s="12" customFormat="1" ht="12.75">
      <c r="A63" s="31"/>
      <c r="B63" s="3"/>
    </row>
    <row r="64" spans="1:2" s="12" customFormat="1" ht="12.75">
      <c r="A64" s="31"/>
      <c r="B64" s="3"/>
    </row>
    <row r="65" spans="1:2" s="12" customFormat="1" ht="12.75">
      <c r="A65" s="31"/>
      <c r="B65" s="3"/>
    </row>
    <row r="66" spans="1:2" s="12" customFormat="1" ht="45" customHeight="1">
      <c r="A66" s="31"/>
      <c r="B66" s="3"/>
    </row>
    <row r="67" spans="1:2" s="12" customFormat="1" ht="12.75">
      <c r="A67" s="31"/>
      <c r="B67" s="3"/>
    </row>
    <row r="68" spans="1:2" s="12" customFormat="1" ht="12.75">
      <c r="A68" s="22"/>
      <c r="B68" s="6"/>
    </row>
    <row r="69" spans="1:2" s="12" customFormat="1" ht="12.75">
      <c r="A69" s="22"/>
      <c r="B69" s="6"/>
    </row>
    <row r="70" spans="1:2" s="12" customFormat="1" ht="12.75">
      <c r="A70" s="22"/>
      <c r="B70" s="6"/>
    </row>
    <row r="71" spans="1:2" s="12" customFormat="1" ht="12.75">
      <c r="A71" s="22"/>
      <c r="B71" s="6"/>
    </row>
    <row r="72" spans="1:2" s="12" customFormat="1" ht="12.75">
      <c r="A72" s="22"/>
      <c r="B72" s="6"/>
    </row>
    <row r="73" spans="1:2" s="12" customFormat="1" ht="12.75">
      <c r="A73" s="22"/>
      <c r="B73" s="6"/>
    </row>
    <row r="74" spans="1:2" s="12" customFormat="1" ht="12.75">
      <c r="A74" s="22"/>
      <c r="B74" s="6"/>
    </row>
    <row r="75" spans="1:2" s="12" customFormat="1" ht="12.75">
      <c r="A75" s="22"/>
      <c r="B75" s="6"/>
    </row>
    <row r="76" spans="1:2" s="12" customFormat="1" ht="12.75">
      <c r="A76" s="22"/>
      <c r="B76" s="6"/>
    </row>
    <row r="77" spans="1:2" s="12" customFormat="1" ht="12.75">
      <c r="A77" s="22"/>
      <c r="B77" s="6"/>
    </row>
  </sheetData>
  <sheetProtection/>
  <mergeCells count="10">
    <mergeCell ref="B18:G18"/>
    <mergeCell ref="B14:G14"/>
    <mergeCell ref="B10:G10"/>
    <mergeCell ref="G3:G4"/>
    <mergeCell ref="A3:A4"/>
    <mergeCell ref="B3:B4"/>
    <mergeCell ref="C3:C4"/>
    <mergeCell ref="D3:D4"/>
    <mergeCell ref="E3:E4"/>
    <mergeCell ref="F3:F4"/>
  </mergeCells>
  <printOptions/>
  <pageMargins left="0.5118110236220472" right="0.03937007874015748" top="0.984251968503937" bottom="0.5118110236220472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Palarčíková Věra</cp:lastModifiedBy>
  <cp:lastPrinted>2018-04-26T07:16:33Z</cp:lastPrinted>
  <dcterms:created xsi:type="dcterms:W3CDTF">1997-01-24T11:07:25Z</dcterms:created>
  <dcterms:modified xsi:type="dcterms:W3CDTF">2018-05-17T06:16:57Z</dcterms:modified>
  <cp:category/>
  <cp:version/>
  <cp:contentType/>
  <cp:contentStatus/>
</cp:coreProperties>
</file>