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TS MOaP" sheetId="1" r:id="rId1"/>
    <sheet name="Příjmy a 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0" i="1" l="1"/>
  <c r="D55" i="2"/>
  <c r="D50" i="2"/>
  <c r="D48" i="2"/>
  <c r="D43" i="2"/>
  <c r="D40" i="2"/>
  <c r="D38" i="2"/>
  <c r="D35" i="2"/>
  <c r="D33" i="2"/>
  <c r="D32" i="2"/>
  <c r="D28" i="2"/>
  <c r="D25" i="2"/>
  <c r="D19" i="2"/>
  <c r="D17" i="2"/>
  <c r="D5" i="2"/>
  <c r="D31" i="2" l="1"/>
  <c r="D52" i="2" s="1"/>
  <c r="D59" i="2" s="1"/>
  <c r="D21" i="2"/>
  <c r="D54" i="2" l="1"/>
  <c r="D60" i="2"/>
</calcChain>
</file>

<file path=xl/sharedStrings.xml><?xml version="1.0" encoding="utf-8"?>
<sst xmlns="http://schemas.openxmlformats.org/spreadsheetml/2006/main" count="85" uniqueCount="84">
  <si>
    <t xml:space="preserve">Přehled hospodaření Technických služeb – provozovny bytového fondu </t>
  </si>
  <si>
    <t>za rok 2015 a část roku 2016, tzn. 1 - 7 měsíc (v tis. Kč)</t>
  </si>
  <si>
    <t>Vyúčtování schváleného příspěvku</t>
  </si>
  <si>
    <t>2016        (1-7 měsíc)</t>
  </si>
  <si>
    <t xml:space="preserve">Osobní náklady techniků a ostrahy (mzdy, odvody, pojištění apod.)         </t>
  </si>
  <si>
    <t xml:space="preserve">  2 222 </t>
  </si>
  <si>
    <t xml:space="preserve">Domovníci                                                                                                                </t>
  </si>
  <si>
    <t xml:space="preserve">     160 </t>
  </si>
  <si>
    <t xml:space="preserve">Provozní náklady pracoviště na ul. Střelniční                                                    </t>
  </si>
  <si>
    <t xml:space="preserve">     211 </t>
  </si>
  <si>
    <t xml:space="preserve">Provoz vozidel údržby BF                                                                                       </t>
  </si>
  <si>
    <t xml:space="preserve">     112 </t>
  </si>
  <si>
    <t xml:space="preserve">Revize a pravidelné kontroly                                                                                 </t>
  </si>
  <si>
    <t xml:space="preserve">     804 </t>
  </si>
  <si>
    <t xml:space="preserve">Výměna oken na ul. Spodní 24, 30, 32, 34 – 24 bytů                                     </t>
  </si>
  <si>
    <t xml:space="preserve">Opravy a údržba bytového fondu                                                                     </t>
  </si>
  <si>
    <t>12 235 </t>
  </si>
  <si>
    <t xml:space="preserve">Náklady celkem                                                                                                   </t>
  </si>
  <si>
    <t>17 385 </t>
  </si>
  <si>
    <t xml:space="preserve">Finanční krytí nákladů (výnosy)              </t>
  </si>
  <si>
    <t xml:space="preserve">Výnosy (refakturace ÚMOb)                                                                                 </t>
  </si>
  <si>
    <t xml:space="preserve">  3 749 </t>
  </si>
  <si>
    <t xml:space="preserve">Čerpání fondů                                                                                                                </t>
  </si>
  <si>
    <t xml:space="preserve">       30 </t>
  </si>
  <si>
    <t xml:space="preserve">Příspěvek zřizovatele  *)                                                                                          </t>
  </si>
  <si>
    <t xml:space="preserve">  13 606  </t>
  </si>
  <si>
    <t>Čerpání fondů - použití rezerv</t>
  </si>
  <si>
    <t xml:space="preserve">Výnosy celkem                                                                                                      </t>
  </si>
  <si>
    <t>Přehled příjmů a výdajů v oblasti bytového fondu (v tis. Kč)</t>
  </si>
  <si>
    <t xml:space="preserve">P Ř Í J M Y </t>
  </si>
  <si>
    <t>Úsek správy domovního a bytového fondu</t>
  </si>
  <si>
    <t>Příjmy z poskytování služeb:</t>
  </si>
  <si>
    <t>příjem záloh na služby</t>
  </si>
  <si>
    <t>příjem nedoplatků z VS - nájemníci</t>
  </si>
  <si>
    <t>příjem přeplatků z VS - SVJ</t>
  </si>
  <si>
    <t>Příjmy z pronájmu ost. nemovitostí a jejich částí:</t>
  </si>
  <si>
    <t xml:space="preserve">příjmy z pronájmu  </t>
  </si>
  <si>
    <t>poplatky z prodlení</t>
  </si>
  <si>
    <t>úroky z prodlení</t>
  </si>
  <si>
    <t>Náhrady od pojišťoven</t>
  </si>
  <si>
    <t>Náhrady soudních poplatků</t>
  </si>
  <si>
    <t>Náhrady za kolky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</si>
  <si>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</si>
  <si>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</si>
  <si>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</si>
  <si>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</si>
  <si>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</si>
  <si>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</si>
  <si>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>Úsek - neinvestiční příspěvek Technickým službám MOaP</t>
  </si>
  <si>
    <t xml:space="preserve">Úsek - investic a oprav </t>
  </si>
  <si>
    <t>Velké opravy a udržování bytového fondu</t>
  </si>
  <si>
    <t>Projektová dokumentace k velkým opravám, autor. dozor</t>
  </si>
  <si>
    <t xml:space="preserve">Úsek privatizace domovního a bytového fondu - 30% slevy z kupní ceny bytových jednotek </t>
  </si>
  <si>
    <t>30 % slevy z kupní ceny bytových jednotek</t>
  </si>
  <si>
    <t>Znalecké posudky k prodeji bytových jednotek</t>
  </si>
  <si>
    <t>DHDM a materiál</t>
  </si>
  <si>
    <t>Výdaje za studenou vodu, teplo, plyn, elektrickou energii</t>
  </si>
  <si>
    <t>Služby pošt</t>
  </si>
  <si>
    <t>Služby nájemníků - úklid, obsluha kotelen, servis výtahů</t>
  </si>
  <si>
    <t>Zálohy na služby SVJ</t>
  </si>
  <si>
    <t>Odměny správcům SVJ</t>
  </si>
  <si>
    <t>Revize, deratizace</t>
  </si>
  <si>
    <t>Ostraha objektů</t>
  </si>
  <si>
    <t>Ostatní služby - exekuční stěhování, čištění komínů, kontrola hasící techniky, odečty a rozúčtování tepla a vody</t>
  </si>
  <si>
    <t>Ostatní služby - domy ve spoluvlastnictví (úklid společných prostor)</t>
  </si>
  <si>
    <t>Zálohy do fondu oprav SVJ</t>
  </si>
  <si>
    <t>Běžná údržba v bytech a bytových domech - zařizovací předměty</t>
  </si>
  <si>
    <t>Úhrada kolků bezhotovostně, náklady advokáta</t>
  </si>
  <si>
    <t>Vrácení přeplatků z vyúčtování služeb nájemníků</t>
  </si>
  <si>
    <t>Vrácení nedoplatků z vyúčtování služeb od SVJ</t>
  </si>
  <si>
    <t xml:space="preserve">Vratky nájmů a služeb z minulých let </t>
  </si>
  <si>
    <t>Úsek hospodářské správy</t>
  </si>
  <si>
    <t>Inzeráty k pronájmu a prodeji bytového fondu</t>
  </si>
  <si>
    <t xml:space="preserve">Náklady na správu </t>
  </si>
  <si>
    <t>V Ý D A J E  C E L K E M</t>
  </si>
  <si>
    <t>Rozdíl      P Ř Í J M Y  -  V Ý D A J E</t>
  </si>
  <si>
    <t>Kapitálové výdaje</t>
  </si>
  <si>
    <t>Projektová dokumentace k investicím</t>
  </si>
  <si>
    <t>Technické zhodnocení provedeno nájemcem</t>
  </si>
  <si>
    <t>Investiční akce</t>
  </si>
  <si>
    <t xml:space="preserve">V Ý D A J E  C E L K E M   (vč. kapitálových výdajů) </t>
  </si>
  <si>
    <t>Rozdíl      P Ř Í J M Y  -  V Ý D A J E  (vč. kapitálových výdajů)</t>
  </si>
  <si>
    <t xml:space="preserve">(výdaje na platy, vč. pojistného na soc. a zdrav. pojištění) podílející se na správě domovního a bytového fondu </t>
  </si>
  <si>
    <t>tabulka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</si>
</sst>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3" fontId="8" fillId="3" borderId="12" xfId="1" applyNumberFormat="1" applyFont="1" applyFill="1" applyBorder="1" applyAlignment="1">
      <alignment horizontal="center"/>
    </xf>
    <xf numFmtId="3" fontId="8" fillId="3" borderId="14" xfId="1" applyNumberFormat="1" applyFont="1" applyFill="1" applyBorder="1" applyAlignment="1">
      <alignment horizontal="center"/>
    </xf>
    <xf numFmtId="3" fontId="8" fillId="3" borderId="17" xfId="1" applyNumberFormat="1" applyFont="1" applyFill="1" applyBorder="1" applyAlignment="1">
      <alignment horizontal="center"/>
    </xf>
    <xf numFmtId="3" fontId="8" fillId="3" borderId="20" xfId="1" applyNumberFormat="1" applyFont="1" applyFill="1" applyBorder="1" applyAlignment="1">
      <alignment horizontal="center"/>
    </xf>
    <xf numFmtId="0" fontId="8" fillId="0" borderId="23" xfId="1" applyFont="1" applyBorder="1"/>
    <xf numFmtId="0" fontId="8" fillId="0" borderId="0" xfId="1" applyFont="1" applyBorder="1" applyAlignment="1">
      <alignment horizontal="center"/>
    </xf>
    <xf numFmtId="3" fontId="8" fillId="3" borderId="7" xfId="1" applyNumberFormat="1" applyFont="1" applyFill="1" applyBorder="1" applyAlignment="1">
      <alignment horizontal="center"/>
    </xf>
    <xf numFmtId="0" fontId="6" fillId="2" borderId="24" xfId="1" applyFont="1" applyFill="1" applyBorder="1" applyAlignment="1">
      <alignment horizontal="left" vertical="center"/>
    </xf>
    <xf numFmtId="3" fontId="6" fillId="2" borderId="25" xfId="1" applyNumberFormat="1" applyFont="1" applyFill="1" applyBorder="1" applyAlignment="1">
      <alignment horizontal="center" vertical="center"/>
    </xf>
    <xf numFmtId="3" fontId="6" fillId="2" borderId="26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/>
    <xf numFmtId="3" fontId="8" fillId="0" borderId="0" xfId="1" applyNumberFormat="1" applyFont="1"/>
    <xf numFmtId="0" fontId="6" fillId="2" borderId="27" xfId="1" applyFont="1" applyFill="1" applyBorder="1" applyAlignment="1">
      <alignment vertical="center"/>
    </xf>
    <xf numFmtId="0" fontId="8" fillId="3" borderId="28" xfId="1" applyFont="1" applyFill="1" applyBorder="1"/>
    <xf numFmtId="0" fontId="8" fillId="3" borderId="2" xfId="1" applyFont="1" applyFill="1" applyBorder="1" applyAlignment="1">
      <alignment horizontal="center"/>
    </xf>
    <xf numFmtId="3" fontId="8" fillId="3" borderId="29" xfId="1" applyNumberFormat="1" applyFont="1" applyFill="1" applyBorder="1" applyAlignment="1">
      <alignment horizontal="center"/>
    </xf>
    <xf numFmtId="3" fontId="9" fillId="3" borderId="14" xfId="1" applyNumberFormat="1" applyFont="1" applyFill="1" applyBorder="1" applyAlignment="1">
      <alignment horizontal="center"/>
    </xf>
    <xf numFmtId="3" fontId="9" fillId="3" borderId="14" xfId="1" applyNumberFormat="1" applyFont="1" applyFill="1" applyBorder="1" applyAlignment="1">
      <alignment horizontal="center" vertical="center"/>
    </xf>
    <xf numFmtId="3" fontId="0" fillId="0" borderId="0" xfId="0" applyNumberFormat="1" applyFont="1"/>
    <xf numFmtId="164" fontId="0" fillId="0" borderId="0" xfId="0" applyNumberFormat="1" applyFont="1"/>
    <xf numFmtId="3" fontId="9" fillId="3" borderId="17" xfId="1" applyNumberFormat="1" applyFont="1" applyFill="1" applyBorder="1" applyAlignment="1">
      <alignment horizontal="center"/>
    </xf>
    <xf numFmtId="3" fontId="9" fillId="3" borderId="20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6" fillId="0" borderId="24" xfId="1" applyFont="1" applyBorder="1" applyAlignment="1">
      <alignment horizontal="left" vertical="center"/>
    </xf>
    <xf numFmtId="3" fontId="6" fillId="0" borderId="25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/>
    </xf>
    <xf numFmtId="0" fontId="8" fillId="0" borderId="35" xfId="1" applyFont="1" applyBorder="1" applyAlignment="1">
      <alignment horizontal="center"/>
    </xf>
    <xf numFmtId="0" fontId="8" fillId="0" borderId="34" xfId="1" applyFont="1" applyBorder="1"/>
    <xf numFmtId="3" fontId="8" fillId="0" borderId="35" xfId="1" applyNumberFormat="1" applyFont="1" applyBorder="1" applyAlignment="1">
      <alignment horizontal="center"/>
    </xf>
    <xf numFmtId="0" fontId="6" fillId="0" borderId="24" xfId="1" applyFont="1" applyBorder="1"/>
    <xf numFmtId="3" fontId="6" fillId="0" borderId="25" xfId="1" applyNumberFormat="1" applyFont="1" applyBorder="1" applyAlignment="1">
      <alignment horizontal="center"/>
    </xf>
    <xf numFmtId="3" fontId="6" fillId="0" borderId="26" xfId="1" applyNumberFormat="1" applyFont="1" applyBorder="1" applyAlignment="1">
      <alignment horizontal="center"/>
    </xf>
    <xf numFmtId="0" fontId="0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justify" vertical="center"/>
    </xf>
    <xf numFmtId="3" fontId="8" fillId="0" borderId="33" xfId="1" applyNumberFormat="1" applyFont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/>
    </xf>
    <xf numFmtId="0" fontId="8" fillId="4" borderId="15" xfId="1" applyFont="1" applyFill="1" applyBorder="1" applyAlignment="1">
      <alignment wrapText="1"/>
    </xf>
    <xf numFmtId="3" fontId="8" fillId="0" borderId="17" xfId="1" applyNumberFormat="1" applyFont="1" applyFill="1" applyBorder="1" applyAlignment="1">
      <alignment horizontal="center" vertical="center"/>
    </xf>
    <xf numFmtId="3" fontId="6" fillId="5" borderId="26" xfId="1" applyNumberFormat="1" applyFont="1" applyFill="1" applyBorder="1" applyAlignment="1">
      <alignment horizontal="center" vertical="center"/>
    </xf>
    <xf numFmtId="0" fontId="6" fillId="3" borderId="8" xfId="1" applyFont="1" applyFill="1" applyBorder="1"/>
    <xf numFmtId="3" fontId="7" fillId="3" borderId="9" xfId="0" applyNumberFormat="1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/>
    </xf>
    <xf numFmtId="0" fontId="8" fillId="3" borderId="11" xfId="1" applyFont="1" applyFill="1" applyBorder="1"/>
    <xf numFmtId="0" fontId="4" fillId="3" borderId="1" xfId="0" applyFont="1" applyFill="1" applyBorder="1" applyAlignment="1">
      <alignment horizontal="center" vertical="center"/>
    </xf>
    <xf numFmtId="3" fontId="8" fillId="3" borderId="12" xfId="1" quotePrefix="1" applyNumberFormat="1" applyFont="1" applyFill="1" applyBorder="1" applyAlignment="1">
      <alignment horizontal="center"/>
    </xf>
    <xf numFmtId="0" fontId="8" fillId="3" borderId="11" xfId="1" applyFont="1" applyFill="1" applyBorder="1" applyAlignment="1">
      <alignment horizontal="left" indent="4"/>
    </xf>
    <xf numFmtId="3" fontId="4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/>
    </xf>
    <xf numFmtId="0" fontId="8" fillId="3" borderId="15" xfId="1" applyFont="1" applyFill="1" applyBorder="1"/>
    <xf numFmtId="0" fontId="8" fillId="3" borderId="16" xfId="1" applyFont="1" applyFill="1" applyBorder="1" applyAlignment="1">
      <alignment horizontal="center"/>
    </xf>
    <xf numFmtId="0" fontId="8" fillId="3" borderId="18" xfId="1" applyFont="1" applyFill="1" applyBorder="1"/>
    <xf numFmtId="3" fontId="8" fillId="3" borderId="19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6" fillId="3" borderId="6" xfId="1" applyFont="1" applyFill="1" applyBorder="1"/>
    <xf numFmtId="3" fontId="6" fillId="3" borderId="22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left" vertical="center"/>
    </xf>
    <xf numFmtId="3" fontId="6" fillId="3" borderId="27" xfId="1" applyNumberFormat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/>
    </xf>
    <xf numFmtId="3" fontId="6" fillId="3" borderId="21" xfId="1" applyNumberFormat="1" applyFont="1" applyFill="1" applyBorder="1" applyAlignment="1">
      <alignment horizontal="center"/>
    </xf>
    <xf numFmtId="0" fontId="8" fillId="3" borderId="28" xfId="1" applyFont="1" applyFill="1" applyBorder="1" applyAlignment="1">
      <alignment horizontal="left" vertical="center"/>
    </xf>
    <xf numFmtId="3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wrapText="1"/>
    </xf>
    <xf numFmtId="0" fontId="8" fillId="3" borderId="15" xfId="1" applyFont="1" applyFill="1" applyBorder="1" applyAlignment="1">
      <alignment horizontal="left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left" vertical="center"/>
    </xf>
    <xf numFmtId="0" fontId="8" fillId="3" borderId="19" xfId="1" applyFont="1" applyFill="1" applyBorder="1" applyAlignment="1">
      <alignment horizontal="center" vertical="center"/>
    </xf>
    <xf numFmtId="3" fontId="8" fillId="3" borderId="30" xfId="1" applyNumberFormat="1" applyFont="1" applyFill="1" applyBorder="1" applyAlignment="1">
      <alignment horizontal="center"/>
    </xf>
    <xf numFmtId="0" fontId="8" fillId="3" borderId="30" xfId="1" applyFont="1" applyFill="1" applyBorder="1" applyAlignment="1">
      <alignment horizontal="center"/>
    </xf>
    <xf numFmtId="0" fontId="8" fillId="3" borderId="11" xfId="1" applyFont="1" applyFill="1" applyBorder="1" applyAlignment="1">
      <alignment wrapText="1"/>
    </xf>
    <xf numFmtId="0" fontId="8" fillId="3" borderId="30" xfId="1" applyFont="1" applyFill="1" applyBorder="1" applyAlignment="1">
      <alignment horizontal="center" wrapText="1"/>
    </xf>
    <xf numFmtId="0" fontId="8" fillId="3" borderId="23" xfId="1" applyFont="1" applyFill="1" applyBorder="1"/>
    <xf numFmtId="0" fontId="8" fillId="3" borderId="0" xfId="1" applyFont="1" applyFill="1" applyBorder="1" applyAlignment="1">
      <alignment horizontal="center"/>
    </xf>
    <xf numFmtId="3" fontId="8" fillId="3" borderId="9" xfId="1" applyNumberFormat="1" applyFont="1" applyFill="1" applyBorder="1" applyAlignment="1">
      <alignment horizontal="center"/>
    </xf>
    <xf numFmtId="3" fontId="6" fillId="3" borderId="31" xfId="1" applyNumberFormat="1" applyFont="1" applyFill="1" applyBorder="1" applyAlignment="1">
      <alignment horizontal="center"/>
    </xf>
    <xf numFmtId="3" fontId="10" fillId="3" borderId="32" xfId="1" applyNumberFormat="1" applyFont="1" applyFill="1" applyBorder="1" applyAlignment="1">
      <alignment horizontal="center"/>
    </xf>
    <xf numFmtId="0" fontId="6" fillId="3" borderId="5" xfId="1" applyFont="1" applyFill="1" applyBorder="1"/>
    <xf numFmtId="3" fontId="6" fillId="3" borderId="0" xfId="1" applyNumberFormat="1" applyFont="1" applyFill="1" applyBorder="1" applyAlignment="1">
      <alignment horizontal="center"/>
    </xf>
    <xf numFmtId="0" fontId="8" fillId="3" borderId="35" xfId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3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6" fillId="0" borderId="0" xfId="1" applyFont="1" applyFill="1" applyAlignment="1">
      <alignment horizontal="left"/>
    </xf>
    <xf numFmtId="0" fontId="6" fillId="0" borderId="4" xfId="1" applyFont="1" applyFill="1" applyBorder="1" applyAlignment="1">
      <alignment horizontal="right"/>
    </xf>
  </cellXfs>
  <cellStyles count="2">
    <cellStyle name="Normální" xfId="0" builtinId="0"/>
    <cellStyle name="normální_Xl0000033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15" sqref="H15:I15"/>
    </sheetView>
  </sheetViews>
  <sheetFormatPr defaultRowHeight="15" x14ac:dyDescent="0.25"/>
  <cols>
    <col min="1" max="1" width="58.5703125" customWidth="1"/>
    <col min="2" max="3" width="11.42578125" customWidth="1"/>
    <col min="5" max="5" width="17.28515625" customWidth="1"/>
  </cols>
  <sheetData>
    <row r="1" spans="1:13" x14ac:dyDescent="0.25">
      <c r="A1" s="1" t="s">
        <v>0</v>
      </c>
      <c r="B1" s="2"/>
      <c r="C1" s="2"/>
    </row>
    <row r="2" spans="1:13" x14ac:dyDescent="0.25">
      <c r="A2" s="1" t="s">
        <v>1</v>
      </c>
      <c r="B2" s="2"/>
      <c r="C2" s="2"/>
    </row>
    <row r="3" spans="1:13" x14ac:dyDescent="0.25">
      <c r="A3" s="1"/>
      <c r="B3" s="2"/>
      <c r="C3" s="2"/>
    </row>
    <row r="4" spans="1:13" ht="28.5" customHeight="1" x14ac:dyDescent="0.25">
      <c r="A4" s="3" t="s">
        <v>2</v>
      </c>
      <c r="B4" s="4">
        <v>2015</v>
      </c>
      <c r="C4" s="5" t="s">
        <v>3</v>
      </c>
    </row>
    <row r="5" spans="1:13" ht="15.75" x14ac:dyDescent="0.25">
      <c r="A5" s="6"/>
      <c r="B5" s="7"/>
      <c r="C5" s="7"/>
    </row>
    <row r="6" spans="1:13" ht="27.75" customHeight="1" x14ac:dyDescent="0.25">
      <c r="A6" s="3" t="s">
        <v>4</v>
      </c>
      <c r="B6" s="4" t="s">
        <v>5</v>
      </c>
      <c r="C6" s="8">
        <v>2866</v>
      </c>
    </row>
    <row r="7" spans="1:13" ht="22.5" customHeight="1" x14ac:dyDescent="0.25">
      <c r="A7" s="3" t="s">
        <v>6</v>
      </c>
      <c r="B7" s="4" t="s">
        <v>7</v>
      </c>
      <c r="C7" s="8">
        <v>207</v>
      </c>
      <c r="E7" s="111"/>
      <c r="F7" s="111"/>
      <c r="G7" s="111"/>
      <c r="H7" s="111"/>
      <c r="I7" s="112"/>
      <c r="J7" s="112"/>
      <c r="K7" s="112"/>
      <c r="L7" s="112"/>
      <c r="M7" s="58"/>
    </row>
    <row r="8" spans="1:13" ht="22.5" customHeight="1" x14ac:dyDescent="0.25">
      <c r="A8" s="3" t="s">
        <v>8</v>
      </c>
      <c r="B8" s="4" t="s">
        <v>9</v>
      </c>
      <c r="C8" s="8">
        <v>80</v>
      </c>
      <c r="E8" s="58"/>
      <c r="F8" s="58"/>
      <c r="G8" s="58"/>
      <c r="H8" s="112"/>
      <c r="I8" s="112"/>
      <c r="J8" s="112"/>
      <c r="K8" s="112"/>
      <c r="L8" s="114"/>
      <c r="M8" s="114"/>
    </row>
    <row r="9" spans="1:13" ht="22.5" customHeight="1" x14ac:dyDescent="0.25">
      <c r="A9" s="3" t="s">
        <v>10</v>
      </c>
      <c r="B9" s="4" t="s">
        <v>11</v>
      </c>
      <c r="C9" s="8">
        <v>59</v>
      </c>
      <c r="E9" s="111"/>
      <c r="F9" s="111"/>
      <c r="G9" s="111"/>
      <c r="H9" s="111"/>
      <c r="I9" s="112"/>
      <c r="J9" s="112"/>
      <c r="K9" s="113"/>
      <c r="L9" s="113"/>
      <c r="M9" s="58"/>
    </row>
    <row r="10" spans="1:13" ht="22.5" customHeight="1" x14ac:dyDescent="0.25">
      <c r="A10" s="3" t="s">
        <v>12</v>
      </c>
      <c r="B10" s="4" t="s">
        <v>13</v>
      </c>
      <c r="C10" s="8">
        <v>800</v>
      </c>
      <c r="E10" s="58"/>
      <c r="F10" s="58"/>
      <c r="G10" s="58"/>
      <c r="H10" s="115"/>
      <c r="I10" s="115"/>
      <c r="J10" s="112"/>
      <c r="K10" s="112"/>
      <c r="L10" s="114"/>
      <c r="M10" s="114"/>
    </row>
    <row r="11" spans="1:13" ht="22.5" customHeight="1" x14ac:dyDescent="0.25">
      <c r="A11" s="3" t="s">
        <v>14</v>
      </c>
      <c r="B11" s="8">
        <v>1641</v>
      </c>
      <c r="C11" s="8"/>
      <c r="E11" s="60"/>
      <c r="F11" s="60"/>
      <c r="G11" s="60"/>
      <c r="H11" s="58"/>
      <c r="I11" s="58"/>
      <c r="J11" s="58"/>
      <c r="K11" s="59"/>
      <c r="L11" s="59"/>
      <c r="M11" s="58"/>
    </row>
    <row r="12" spans="1:13" ht="22.5" customHeight="1" x14ac:dyDescent="0.25">
      <c r="A12" s="3" t="s">
        <v>15</v>
      </c>
      <c r="B12" s="4" t="s">
        <v>16</v>
      </c>
      <c r="C12" s="8">
        <v>7111</v>
      </c>
      <c r="E12" s="58"/>
      <c r="F12" s="58"/>
      <c r="G12" s="58"/>
      <c r="H12" s="115"/>
      <c r="I12" s="115"/>
      <c r="J12" s="112"/>
      <c r="K12" s="112"/>
      <c r="L12" s="114"/>
      <c r="M12" s="114"/>
    </row>
    <row r="13" spans="1:13" ht="22.5" customHeight="1" x14ac:dyDescent="0.25">
      <c r="A13" s="9" t="s">
        <v>17</v>
      </c>
      <c r="B13" s="10" t="s">
        <v>18</v>
      </c>
      <c r="C13" s="11">
        <v>11123</v>
      </c>
      <c r="E13" s="111"/>
      <c r="F13" s="111"/>
      <c r="G13" s="111"/>
      <c r="H13" s="58"/>
      <c r="I13" s="112"/>
      <c r="J13" s="112"/>
      <c r="K13" s="115"/>
      <c r="L13" s="115"/>
      <c r="M13" s="58"/>
    </row>
    <row r="14" spans="1:13" ht="15.75" x14ac:dyDescent="0.25">
      <c r="A14" s="6"/>
      <c r="B14" s="12"/>
      <c r="C14" s="13"/>
      <c r="E14" s="58"/>
      <c r="F14" s="58"/>
      <c r="G14" s="58"/>
      <c r="H14" s="113"/>
      <c r="I14" s="113"/>
      <c r="J14" s="112"/>
      <c r="K14" s="112"/>
      <c r="L14" s="114"/>
      <c r="M14" s="114"/>
    </row>
    <row r="15" spans="1:13" ht="22.5" customHeight="1" x14ac:dyDescent="0.25">
      <c r="A15" s="3" t="s">
        <v>19</v>
      </c>
      <c r="B15" s="14"/>
      <c r="C15" s="15"/>
      <c r="E15" s="58"/>
      <c r="F15" s="58"/>
      <c r="G15" s="58"/>
      <c r="H15" s="113"/>
      <c r="I15" s="113"/>
      <c r="J15" s="112"/>
      <c r="K15" s="112"/>
      <c r="L15" s="114"/>
      <c r="M15" s="114"/>
    </row>
    <row r="16" spans="1:13" ht="22.5" customHeight="1" x14ac:dyDescent="0.25">
      <c r="A16" s="3" t="s">
        <v>20</v>
      </c>
      <c r="B16" s="16" t="s">
        <v>21</v>
      </c>
      <c r="C16" s="17">
        <v>2030</v>
      </c>
      <c r="E16" s="58"/>
      <c r="F16" s="58"/>
      <c r="G16" s="58"/>
      <c r="H16" s="112"/>
      <c r="I16" s="112"/>
      <c r="J16" s="112"/>
      <c r="K16" s="112"/>
      <c r="L16" s="114"/>
      <c r="M16" s="114"/>
    </row>
    <row r="17" spans="1:13" ht="22.5" customHeight="1" x14ac:dyDescent="0.25">
      <c r="A17" s="3" t="s">
        <v>22</v>
      </c>
      <c r="B17" s="4" t="s">
        <v>23</v>
      </c>
      <c r="C17" s="18">
        <v>32</v>
      </c>
      <c r="E17" s="58"/>
      <c r="F17" s="58"/>
      <c r="G17" s="58"/>
      <c r="H17" s="112"/>
      <c r="I17" s="112"/>
      <c r="J17" s="112"/>
      <c r="K17" s="112"/>
      <c r="L17" s="114"/>
      <c r="M17" s="114"/>
    </row>
    <row r="18" spans="1:13" ht="22.5" customHeight="1" x14ac:dyDescent="0.25">
      <c r="A18" s="3" t="s">
        <v>24</v>
      </c>
      <c r="B18" s="4" t="s">
        <v>25</v>
      </c>
      <c r="C18" s="8">
        <v>7194</v>
      </c>
      <c r="E18" s="111"/>
      <c r="F18" s="111"/>
      <c r="G18" s="111"/>
      <c r="H18" s="111"/>
      <c r="I18" s="112"/>
      <c r="J18" s="112"/>
      <c r="K18" s="112"/>
      <c r="L18" s="112"/>
      <c r="M18" s="58"/>
    </row>
    <row r="19" spans="1:13" ht="22.5" customHeight="1" x14ac:dyDescent="0.25">
      <c r="A19" s="19" t="s">
        <v>26</v>
      </c>
      <c r="B19" s="20"/>
      <c r="C19" s="8">
        <v>1867</v>
      </c>
      <c r="E19" s="111"/>
      <c r="F19" s="111"/>
      <c r="G19" s="111"/>
      <c r="H19" s="58"/>
      <c r="I19" s="112"/>
      <c r="J19" s="112"/>
      <c r="K19" s="113"/>
      <c r="L19" s="113"/>
      <c r="M19" s="58"/>
    </row>
    <row r="20" spans="1:13" ht="23.25" customHeight="1" x14ac:dyDescent="0.25">
      <c r="A20" s="9" t="s">
        <v>27</v>
      </c>
      <c r="B20" s="11">
        <v>17385</v>
      </c>
      <c r="C20" s="11">
        <f>SUM(C16:C19)</f>
        <v>11123</v>
      </c>
      <c r="E20" s="58"/>
      <c r="F20" s="58"/>
      <c r="G20" s="58"/>
      <c r="H20" s="115"/>
      <c r="I20" s="115"/>
      <c r="J20" s="112"/>
      <c r="K20" s="112"/>
      <c r="L20" s="114"/>
      <c r="M20" s="114"/>
    </row>
    <row r="21" spans="1:13" x14ac:dyDescent="0.25">
      <c r="A21" s="2"/>
      <c r="B21" s="61"/>
      <c r="C21" s="43"/>
      <c r="E21" s="111"/>
      <c r="F21" s="111"/>
      <c r="G21" s="111"/>
      <c r="H21" s="58"/>
      <c r="I21" s="112"/>
      <c r="J21" s="112"/>
      <c r="K21" s="113"/>
      <c r="L21" s="113"/>
      <c r="M21" s="58"/>
    </row>
    <row r="22" spans="1:13" x14ac:dyDescent="0.25">
      <c r="E22" s="111"/>
      <c r="F22" s="111"/>
      <c r="G22" s="111"/>
      <c r="H22" s="58"/>
      <c r="I22" s="112"/>
      <c r="J22" s="112"/>
      <c r="K22" s="113"/>
      <c r="L22" s="113"/>
      <c r="M22" s="58"/>
    </row>
    <row r="23" spans="1:13" x14ac:dyDescent="0.25">
      <c r="A23" s="62"/>
      <c r="E23" s="58"/>
      <c r="F23" s="58"/>
      <c r="G23" s="58"/>
      <c r="H23" s="113"/>
      <c r="I23" s="113"/>
      <c r="J23" s="112"/>
      <c r="K23" s="112"/>
      <c r="L23" s="114"/>
      <c r="M23" s="114"/>
    </row>
    <row r="24" spans="1:13" ht="15.75" x14ac:dyDescent="0.25">
      <c r="A24" s="63"/>
    </row>
    <row r="25" spans="1:13" x14ac:dyDescent="0.25">
      <c r="A25" s="62"/>
    </row>
    <row r="26" spans="1:13" x14ac:dyDescent="0.25">
      <c r="A26" s="62"/>
    </row>
    <row r="27" spans="1:13" x14ac:dyDescent="0.25">
      <c r="A27" s="62"/>
    </row>
  </sheetData>
  <mergeCells count="48">
    <mergeCell ref="H23:I23"/>
    <mergeCell ref="J23:K23"/>
    <mergeCell ref="L23:M23"/>
    <mergeCell ref="E21:G21"/>
    <mergeCell ref="I21:J21"/>
    <mergeCell ref="K21:L21"/>
    <mergeCell ref="E22:G22"/>
    <mergeCell ref="I22:J22"/>
    <mergeCell ref="K22:L22"/>
    <mergeCell ref="E19:G19"/>
    <mergeCell ref="I19:J19"/>
    <mergeCell ref="K19:L19"/>
    <mergeCell ref="H20:I20"/>
    <mergeCell ref="J20:K20"/>
    <mergeCell ref="L20:M20"/>
    <mergeCell ref="H17:I17"/>
    <mergeCell ref="J17:K17"/>
    <mergeCell ref="L17:M17"/>
    <mergeCell ref="E18:H18"/>
    <mergeCell ref="I18:J18"/>
    <mergeCell ref="K18:L18"/>
    <mergeCell ref="H15:I15"/>
    <mergeCell ref="J15:K15"/>
    <mergeCell ref="L15:M15"/>
    <mergeCell ref="H16:I16"/>
    <mergeCell ref="J16:K16"/>
    <mergeCell ref="L16:M16"/>
    <mergeCell ref="E13:G13"/>
    <mergeCell ref="I13:J13"/>
    <mergeCell ref="K13:L13"/>
    <mergeCell ref="H14:I14"/>
    <mergeCell ref="J14:K14"/>
    <mergeCell ref="L14:M14"/>
    <mergeCell ref="H10:I10"/>
    <mergeCell ref="J10:K10"/>
    <mergeCell ref="L10:M10"/>
    <mergeCell ref="H12:I12"/>
    <mergeCell ref="J12:K12"/>
    <mergeCell ref="L12:M12"/>
    <mergeCell ref="E9:H9"/>
    <mergeCell ref="I9:J9"/>
    <mergeCell ref="K9:L9"/>
    <mergeCell ref="E7:H7"/>
    <mergeCell ref="I7:J7"/>
    <mergeCell ref="K7:L7"/>
    <mergeCell ref="H8:I8"/>
    <mergeCell ref="J8:K8"/>
    <mergeCell ref="L8:M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1"/>
  <sheetViews>
    <sheetView showGridLines="0" tabSelected="1" workbookViewId="0">
      <selection activeCell="M15" sqref="M15"/>
    </sheetView>
  </sheetViews>
  <sheetFormatPr defaultRowHeight="15" x14ac:dyDescent="0.25"/>
  <cols>
    <col min="1" max="1" width="3" style="2" customWidth="1"/>
    <col min="2" max="2" width="97.85546875" style="2" customWidth="1"/>
    <col min="3" max="4" width="10" style="2" customWidth="1"/>
    <col min="5" max="6" width="9.140625" style="2"/>
    <col min="7" max="7" width="16.140625" style="2" bestFit="1" customWidth="1"/>
    <col min="8" max="16384" width="9.140625" style="2"/>
  </cols>
  <sheetData>
    <row r="2" spans="2:4" x14ac:dyDescent="0.25">
      <c r="B2" s="116" t="s">
        <v>28</v>
      </c>
      <c r="C2" s="116"/>
      <c r="D2" s="116"/>
    </row>
    <row r="3" spans="2:4" ht="15.75" thickBot="1" x14ac:dyDescent="0.3">
      <c r="B3" s="117" t="s">
        <v>83</v>
      </c>
      <c r="C3" s="117"/>
      <c r="D3" s="117"/>
    </row>
    <row r="4" spans="2:4" ht="15.75" thickBot="1" x14ac:dyDescent="0.3">
      <c r="B4" s="21" t="s">
        <v>29</v>
      </c>
      <c r="C4" s="22">
        <v>2015</v>
      </c>
      <c r="D4" s="23">
        <v>2016</v>
      </c>
    </row>
    <row r="5" spans="2:4" x14ac:dyDescent="0.25">
      <c r="B5" s="69" t="s">
        <v>30</v>
      </c>
      <c r="C5" s="70">
        <v>72821</v>
      </c>
      <c r="D5" s="71">
        <f>SUM(D6:D16)</f>
        <v>71702</v>
      </c>
    </row>
    <row r="6" spans="2:4" x14ac:dyDescent="0.25">
      <c r="B6" s="72" t="s">
        <v>31</v>
      </c>
      <c r="C6" s="73"/>
      <c r="D6" s="74"/>
    </row>
    <row r="7" spans="2:4" x14ac:dyDescent="0.25">
      <c r="B7" s="75" t="s">
        <v>32</v>
      </c>
      <c r="C7" s="76">
        <v>21167</v>
      </c>
      <c r="D7" s="24">
        <v>20457</v>
      </c>
    </row>
    <row r="8" spans="2:4" x14ac:dyDescent="0.25">
      <c r="B8" s="75" t="s">
        <v>33</v>
      </c>
      <c r="C8" s="73">
        <v>530</v>
      </c>
      <c r="D8" s="24">
        <v>775</v>
      </c>
    </row>
    <row r="9" spans="2:4" x14ac:dyDescent="0.25">
      <c r="B9" s="75" t="s">
        <v>34</v>
      </c>
      <c r="C9" s="73">
        <v>746</v>
      </c>
      <c r="D9" s="24">
        <v>861</v>
      </c>
    </row>
    <row r="10" spans="2:4" x14ac:dyDescent="0.25">
      <c r="B10" s="72" t="s">
        <v>35</v>
      </c>
      <c r="C10" s="77"/>
      <c r="D10" s="74"/>
    </row>
    <row r="11" spans="2:4" x14ac:dyDescent="0.25">
      <c r="B11" s="75" t="s">
        <v>36</v>
      </c>
      <c r="C11" s="76">
        <v>46994</v>
      </c>
      <c r="D11" s="24">
        <v>47613</v>
      </c>
    </row>
    <row r="12" spans="2:4" x14ac:dyDescent="0.25">
      <c r="B12" s="75" t="s">
        <v>37</v>
      </c>
      <c r="C12" s="73">
        <v>847</v>
      </c>
      <c r="D12" s="24">
        <v>464</v>
      </c>
    </row>
    <row r="13" spans="2:4" x14ac:dyDescent="0.25">
      <c r="B13" s="75" t="s">
        <v>38</v>
      </c>
      <c r="C13" s="73">
        <v>75</v>
      </c>
      <c r="D13" s="24">
        <v>63</v>
      </c>
    </row>
    <row r="14" spans="2:4" x14ac:dyDescent="0.25">
      <c r="B14" s="72" t="s">
        <v>39</v>
      </c>
      <c r="C14" s="78">
        <v>194</v>
      </c>
      <c r="D14" s="25">
        <v>80</v>
      </c>
    </row>
    <row r="15" spans="2:4" x14ac:dyDescent="0.25">
      <c r="B15" s="79" t="s">
        <v>40</v>
      </c>
      <c r="C15" s="80">
        <v>600</v>
      </c>
      <c r="D15" s="26">
        <v>317</v>
      </c>
    </row>
    <row r="16" spans="2:4" ht="15.75" thickBot="1" x14ac:dyDescent="0.3">
      <c r="B16" s="81" t="s">
        <v>41</v>
      </c>
      <c r="C16" s="82">
        <v>1668</v>
      </c>
      <c r="D16" s="27">
        <v>1072</v>
      </c>
    </row>
    <row r="17" spans="2:4" x14ac:dyDescent="0.25">
      <c r="B17" s="69" t="s">
        <v>42</v>
      </c>
      <c r="C17" s="83">
        <v>819</v>
      </c>
      <c r="D17" s="71">
        <f>D18</f>
        <v>633</v>
      </c>
    </row>
    <row r="18" spans="2:4" ht="15.75" thickBot="1" x14ac:dyDescent="0.3">
      <c r="B18" s="81" t="s">
        <v>43</v>
      </c>
      <c r="C18" s="84">
        <v>819</v>
      </c>
      <c r="D18" s="27">
        <v>633</v>
      </c>
    </row>
    <row r="19" spans="2:4" ht="15.75" thickBot="1" x14ac:dyDescent="0.3">
      <c r="B19" s="85" t="s">
        <v>44</v>
      </c>
      <c r="C19" s="86">
        <v>3279</v>
      </c>
      <c r="D19" s="71">
        <f>D20</f>
        <v>5845</v>
      </c>
    </row>
    <row r="20" spans="2:4" ht="15.75" thickBot="1" x14ac:dyDescent="0.3">
      <c r="B20" s="28" t="s">
        <v>45</v>
      </c>
      <c r="C20" s="29">
        <v>3279</v>
      </c>
      <c r="D20" s="30">
        <v>5845</v>
      </c>
    </row>
    <row r="21" spans="2:4" ht="15.75" thickBot="1" x14ac:dyDescent="0.3">
      <c r="B21" s="31" t="s">
        <v>46</v>
      </c>
      <c r="C21" s="32">
        <v>76919</v>
      </c>
      <c r="D21" s="33">
        <f>D5+D17+D19</f>
        <v>78180</v>
      </c>
    </row>
    <row r="22" spans="2:4" ht="15.75" thickBot="1" x14ac:dyDescent="0.3">
      <c r="B22" s="34"/>
      <c r="C22" s="35"/>
      <c r="D22" s="36"/>
    </row>
    <row r="23" spans="2:4" ht="15.75" thickBot="1" x14ac:dyDescent="0.3">
      <c r="B23" s="21" t="s">
        <v>47</v>
      </c>
      <c r="C23" s="37"/>
      <c r="D23" s="23"/>
    </row>
    <row r="24" spans="2:4" ht="15.75" thickBot="1" x14ac:dyDescent="0.3">
      <c r="B24" s="87" t="s">
        <v>48</v>
      </c>
      <c r="C24" s="88">
        <v>12982</v>
      </c>
      <c r="D24" s="89">
        <v>7194</v>
      </c>
    </row>
    <row r="25" spans="2:4" x14ac:dyDescent="0.25">
      <c r="B25" s="69" t="s">
        <v>49</v>
      </c>
      <c r="C25" s="90">
        <v>3474</v>
      </c>
      <c r="D25" s="71">
        <f>SUM(D26:D27)</f>
        <v>1976</v>
      </c>
    </row>
    <row r="26" spans="2:4" x14ac:dyDescent="0.25">
      <c r="B26" s="91" t="s">
        <v>50</v>
      </c>
      <c r="C26" s="92">
        <v>2978</v>
      </c>
      <c r="D26" s="40">
        <v>1908</v>
      </c>
    </row>
    <row r="27" spans="2:4" ht="15.75" thickBot="1" x14ac:dyDescent="0.3">
      <c r="B27" s="91" t="s">
        <v>51</v>
      </c>
      <c r="C27" s="93">
        <v>496</v>
      </c>
      <c r="D27" s="40">
        <v>68</v>
      </c>
    </row>
    <row r="28" spans="2:4" x14ac:dyDescent="0.25">
      <c r="B28" s="94" t="s">
        <v>52</v>
      </c>
      <c r="C28" s="83">
        <v>671</v>
      </c>
      <c r="D28" s="71">
        <f>D29+D30</f>
        <v>77</v>
      </c>
    </row>
    <row r="29" spans="2:4" x14ac:dyDescent="0.25">
      <c r="B29" s="95" t="s">
        <v>53</v>
      </c>
      <c r="C29" s="96">
        <v>438</v>
      </c>
      <c r="D29" s="26">
        <v>41</v>
      </c>
    </row>
    <row r="30" spans="2:4" ht="15.75" thickBot="1" x14ac:dyDescent="0.3">
      <c r="B30" s="97" t="s">
        <v>54</v>
      </c>
      <c r="C30" s="98">
        <v>233</v>
      </c>
      <c r="D30" s="27">
        <v>36</v>
      </c>
    </row>
    <row r="31" spans="2:4" x14ac:dyDescent="0.25">
      <c r="B31" s="69" t="s">
        <v>30</v>
      </c>
      <c r="C31" s="90">
        <v>48785</v>
      </c>
      <c r="D31" s="71">
        <f>SUM(D32:D47)</f>
        <v>48740.291770000003</v>
      </c>
    </row>
    <row r="32" spans="2:4" x14ac:dyDescent="0.25">
      <c r="B32" s="38" t="s">
        <v>55</v>
      </c>
      <c r="C32" s="39"/>
      <c r="D32" s="40">
        <f>99.99+33.416</f>
        <v>133.40600000000001</v>
      </c>
    </row>
    <row r="33" spans="2:7" x14ac:dyDescent="0.25">
      <c r="B33" s="72" t="s">
        <v>56</v>
      </c>
      <c r="C33" s="99">
        <v>17408</v>
      </c>
      <c r="D33" s="41">
        <f>6503.09792+8954.20439+703.77113+1145.32</f>
        <v>17306.39344</v>
      </c>
    </row>
    <row r="34" spans="2:7" x14ac:dyDescent="0.25">
      <c r="B34" s="72" t="s">
        <v>57</v>
      </c>
      <c r="C34" s="100">
        <v>54</v>
      </c>
      <c r="D34" s="42">
        <v>58.077199999999998</v>
      </c>
    </row>
    <row r="35" spans="2:7" x14ac:dyDescent="0.25">
      <c r="B35" s="101" t="s">
        <v>58</v>
      </c>
      <c r="C35" s="102">
        <v>596</v>
      </c>
      <c r="D35" s="42">
        <f>551.91694+194.45426</f>
        <v>746.37119999999993</v>
      </c>
    </row>
    <row r="36" spans="2:7" x14ac:dyDescent="0.25">
      <c r="B36" s="72" t="s">
        <v>59</v>
      </c>
      <c r="C36" s="99">
        <v>8445</v>
      </c>
      <c r="D36" s="41">
        <v>8301.0110000000004</v>
      </c>
    </row>
    <row r="37" spans="2:7" x14ac:dyDescent="0.25">
      <c r="B37" s="72" t="s">
        <v>60</v>
      </c>
      <c r="C37" s="100">
        <v>552</v>
      </c>
      <c r="D37" s="41">
        <v>576.178</v>
      </c>
    </row>
    <row r="38" spans="2:7" x14ac:dyDescent="0.25">
      <c r="B38" s="72" t="s">
        <v>61</v>
      </c>
      <c r="C38" s="100">
        <v>60</v>
      </c>
      <c r="D38" s="41">
        <f>144.82366+28.564</f>
        <v>173.38765999999998</v>
      </c>
      <c r="G38" s="43"/>
    </row>
    <row r="39" spans="2:7" x14ac:dyDescent="0.25">
      <c r="B39" s="72" t="s">
        <v>62</v>
      </c>
      <c r="C39" s="100">
        <v>87</v>
      </c>
      <c r="D39" s="41">
        <v>39.93</v>
      </c>
      <c r="G39" s="43"/>
    </row>
    <row r="40" spans="2:7" ht="15" customHeight="1" x14ac:dyDescent="0.25">
      <c r="B40" s="101" t="s">
        <v>63</v>
      </c>
      <c r="C40" s="100">
        <v>777</v>
      </c>
      <c r="D40" s="41">
        <f>379.25702+64.4403+137.7534</f>
        <v>581.45072000000005</v>
      </c>
    </row>
    <row r="41" spans="2:7" x14ac:dyDescent="0.25">
      <c r="B41" s="72" t="s">
        <v>64</v>
      </c>
      <c r="C41" s="100">
        <v>41</v>
      </c>
      <c r="D41" s="41">
        <v>40.648000000000003</v>
      </c>
      <c r="G41" s="44"/>
    </row>
    <row r="42" spans="2:7" x14ac:dyDescent="0.25">
      <c r="B42" s="72" t="s">
        <v>65</v>
      </c>
      <c r="C42" s="99">
        <v>11656</v>
      </c>
      <c r="D42" s="41">
        <v>11533.149369999999</v>
      </c>
    </row>
    <row r="43" spans="2:7" x14ac:dyDescent="0.25">
      <c r="B43" s="72" t="s">
        <v>66</v>
      </c>
      <c r="C43" s="99">
        <v>3473</v>
      </c>
      <c r="D43" s="41">
        <f>3664.30976+185.47057</f>
        <v>3849.78033</v>
      </c>
    </row>
    <row r="44" spans="2:7" x14ac:dyDescent="0.25">
      <c r="B44" s="72" t="s">
        <v>67</v>
      </c>
      <c r="C44" s="100">
        <v>356</v>
      </c>
      <c r="D44" s="41">
        <v>317.00333999999998</v>
      </c>
      <c r="G44" s="43"/>
    </row>
    <row r="45" spans="2:7" x14ac:dyDescent="0.25">
      <c r="B45" s="72" t="s">
        <v>68</v>
      </c>
      <c r="C45" s="99">
        <v>5058</v>
      </c>
      <c r="D45" s="41">
        <v>4841.8515100000004</v>
      </c>
    </row>
    <row r="46" spans="2:7" x14ac:dyDescent="0.25">
      <c r="B46" s="79" t="s">
        <v>69</v>
      </c>
      <c r="C46" s="80">
        <v>111</v>
      </c>
      <c r="D46" s="45">
        <v>61.860999999999997</v>
      </c>
    </row>
    <row r="47" spans="2:7" ht="15.75" thickBot="1" x14ac:dyDescent="0.3">
      <c r="B47" s="81" t="s">
        <v>70</v>
      </c>
      <c r="C47" s="84">
        <v>111</v>
      </c>
      <c r="D47" s="46">
        <v>179.79300000000001</v>
      </c>
    </row>
    <row r="48" spans="2:7" x14ac:dyDescent="0.25">
      <c r="B48" s="69" t="s">
        <v>71</v>
      </c>
      <c r="C48" s="83">
        <v>457</v>
      </c>
      <c r="D48" s="71">
        <f>D49</f>
        <v>374</v>
      </c>
    </row>
    <row r="49" spans="2:4" ht="15.75" thickBot="1" x14ac:dyDescent="0.3">
      <c r="B49" s="103" t="s">
        <v>72</v>
      </c>
      <c r="C49" s="104">
        <v>457</v>
      </c>
      <c r="D49" s="105">
        <v>374</v>
      </c>
    </row>
    <row r="50" spans="2:4" x14ac:dyDescent="0.25">
      <c r="B50" s="69" t="s">
        <v>73</v>
      </c>
      <c r="C50" s="106">
        <v>5545</v>
      </c>
      <c r="D50" s="107">
        <f>SUM(D51)</f>
        <v>6162</v>
      </c>
    </row>
    <row r="51" spans="2:4" ht="15" customHeight="1" thickBot="1" x14ac:dyDescent="0.3">
      <c r="B51" s="66" t="s">
        <v>82</v>
      </c>
      <c r="C51" s="64">
        <v>5545</v>
      </c>
      <c r="D51" s="67">
        <v>6162</v>
      </c>
    </row>
    <row r="52" spans="2:4" ht="15.75" thickBot="1" x14ac:dyDescent="0.3">
      <c r="B52" s="31" t="s">
        <v>74</v>
      </c>
      <c r="C52" s="32">
        <v>71914</v>
      </c>
      <c r="D52" s="68">
        <f>D24+D25+D28+D31+D48+D50</f>
        <v>64523.291770000003</v>
      </c>
    </row>
    <row r="53" spans="2:4" ht="15.75" thickBot="1" x14ac:dyDescent="0.3">
      <c r="B53" s="34"/>
      <c r="C53" s="47"/>
      <c r="D53" s="47"/>
    </row>
    <row r="54" spans="2:4" ht="15.75" thickBot="1" x14ac:dyDescent="0.3">
      <c r="B54" s="48" t="s">
        <v>75</v>
      </c>
      <c r="C54" s="49">
        <v>5005</v>
      </c>
      <c r="D54" s="50">
        <f>D21-D52</f>
        <v>13656.708229999997</v>
      </c>
    </row>
    <row r="55" spans="2:4" x14ac:dyDescent="0.25">
      <c r="B55" s="108" t="s">
        <v>76</v>
      </c>
      <c r="C55" s="109">
        <v>7239</v>
      </c>
      <c r="D55" s="105">
        <f>SUM(D56:D58)</f>
        <v>16836</v>
      </c>
    </row>
    <row r="56" spans="2:4" x14ac:dyDescent="0.25">
      <c r="B56" s="103" t="s">
        <v>77</v>
      </c>
      <c r="C56" s="110">
        <v>696</v>
      </c>
      <c r="D56" s="105">
        <v>1144</v>
      </c>
    </row>
    <row r="57" spans="2:4" x14ac:dyDescent="0.25">
      <c r="B57" s="28" t="s">
        <v>78</v>
      </c>
      <c r="C57" s="51">
        <v>150</v>
      </c>
      <c r="D57" s="65">
        <v>347</v>
      </c>
    </row>
    <row r="58" spans="2:4" ht="15.75" thickBot="1" x14ac:dyDescent="0.3">
      <c r="B58" s="52" t="s">
        <v>79</v>
      </c>
      <c r="C58" s="53">
        <v>6393</v>
      </c>
      <c r="D58" s="65">
        <v>15345</v>
      </c>
    </row>
    <row r="59" spans="2:4" ht="15.75" thickBot="1" x14ac:dyDescent="0.3">
      <c r="B59" s="54" t="s">
        <v>80</v>
      </c>
      <c r="C59" s="55">
        <v>79153</v>
      </c>
      <c r="D59" s="56">
        <f>D52+D55</f>
        <v>81359.291770000011</v>
      </c>
    </row>
    <row r="60" spans="2:4" ht="15.75" thickBot="1" x14ac:dyDescent="0.3">
      <c r="B60" s="31" t="s">
        <v>81</v>
      </c>
      <c r="C60" s="32">
        <v>-2234</v>
      </c>
      <c r="D60" s="33">
        <f>D21-D59</f>
        <v>-3179.2917700000107</v>
      </c>
    </row>
    <row r="61" spans="2:4" x14ac:dyDescent="0.25">
      <c r="C61" s="57"/>
    </row>
  </sheetData>
  <mergeCells count="2">
    <mergeCell ref="B2:D2"/>
    <mergeCell ref="B3:D3"/>
  </mergeCells>
  <pageMargins left="0.70866141732283472" right="0.70866141732283472" top="0.78740157480314965" bottom="0.78740157480314965" header="0.31496062992125984" footer="0.31496062992125984"/>
  <pageSetup paperSize="9"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TS MOaP</vt:lpstr>
      <vt:lpstr>Příjmy a 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Ryboňová Petra</dc:creator>
  <cp:lastModifiedBy>Palarčíková Věra</cp:lastModifiedBy>
  <cp:lastPrinted>2017-06-02T06:33:54Z</cp:lastPrinted>
  <dcterms:created xsi:type="dcterms:W3CDTF">2017-05-03T10:28:35Z</dcterms:created>
  <dcterms:modified xsi:type="dcterms:W3CDTF">2017-06-02T07:42:06Z</dcterms:modified>
</cp:coreProperties>
</file>