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říjmy tab. č. 1 " sheetId="1" r:id="rId1"/>
  </sheets>
  <externalReferences>
    <externalReference r:id="rId2"/>
    <externalReference r:id="rId3"/>
    <externalReference r:id="rId4"/>
  </externalReferences>
  <definedNames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I47" i="1" l="1"/>
  <c r="H47" i="1"/>
  <c r="I45" i="1"/>
  <c r="E45" i="1"/>
  <c r="H45" i="1" s="1"/>
  <c r="F43" i="1"/>
  <c r="G42" i="1"/>
  <c r="I42" i="1" s="1"/>
  <c r="F42" i="1"/>
  <c r="E42" i="1"/>
  <c r="E43" i="1" s="1"/>
  <c r="I41" i="1"/>
  <c r="H41" i="1"/>
  <c r="I40" i="1"/>
  <c r="H40" i="1"/>
  <c r="I38" i="1"/>
  <c r="G38" i="1"/>
  <c r="F38" i="1"/>
  <c r="E38" i="1"/>
  <c r="H38" i="1" s="1"/>
  <c r="I37" i="1"/>
  <c r="H37" i="1"/>
  <c r="I36" i="1"/>
  <c r="H36" i="1"/>
  <c r="G35" i="1"/>
  <c r="H35" i="1" s="1"/>
  <c r="F35" i="1"/>
  <c r="I35" i="1" s="1"/>
  <c r="E35" i="1"/>
  <c r="I34" i="1"/>
  <c r="H34" i="1"/>
  <c r="I33" i="1"/>
  <c r="H33" i="1"/>
  <c r="I32" i="1"/>
  <c r="H32" i="1"/>
  <c r="I31" i="1"/>
  <c r="G31" i="1"/>
  <c r="F31" i="1"/>
  <c r="E31" i="1"/>
  <c r="H31" i="1" s="1"/>
  <c r="I30" i="1"/>
  <c r="H30" i="1"/>
  <c r="I29" i="1"/>
  <c r="H29" i="1"/>
  <c r="G28" i="1"/>
  <c r="F28" i="1"/>
  <c r="I28" i="1" s="1"/>
  <c r="I27" i="1"/>
  <c r="H27" i="1"/>
  <c r="I26" i="1"/>
  <c r="G26" i="1"/>
  <c r="F26" i="1"/>
  <c r="E26" i="1"/>
  <c r="E28" i="1" s="1"/>
  <c r="H28" i="1" s="1"/>
  <c r="I25" i="1"/>
  <c r="H25" i="1"/>
  <c r="I24" i="1"/>
  <c r="H24" i="1"/>
  <c r="G24" i="1"/>
  <c r="F24" i="1"/>
  <c r="F39" i="1" s="1"/>
  <c r="I39" i="1" s="1"/>
  <c r="E24" i="1"/>
  <c r="E39" i="1" s="1"/>
  <c r="H39" i="1" s="1"/>
  <c r="I23" i="1"/>
  <c r="H23" i="1"/>
  <c r="G22" i="1"/>
  <c r="G39" i="1" s="1"/>
  <c r="F22" i="1"/>
  <c r="E22" i="1"/>
  <c r="I21" i="1"/>
  <c r="H21" i="1"/>
  <c r="I20" i="1"/>
  <c r="H20" i="1"/>
  <c r="I18" i="1"/>
  <c r="G18" i="1"/>
  <c r="F18" i="1"/>
  <c r="E18" i="1"/>
  <c r="H18" i="1" s="1"/>
  <c r="I17" i="1"/>
  <c r="H17" i="1"/>
  <c r="I16" i="1"/>
  <c r="H16" i="1"/>
  <c r="G16" i="1"/>
  <c r="F16" i="1"/>
  <c r="F19" i="1" s="1"/>
  <c r="E16" i="1"/>
  <c r="E19" i="1" s="1"/>
  <c r="I15" i="1"/>
  <c r="H15" i="1"/>
  <c r="G14" i="1"/>
  <c r="G19" i="1" s="1"/>
  <c r="F14" i="1"/>
  <c r="E14" i="1"/>
  <c r="I13" i="1"/>
  <c r="H13" i="1"/>
  <c r="I12" i="1"/>
  <c r="H12" i="1"/>
  <c r="I11" i="1"/>
  <c r="H11" i="1"/>
  <c r="I10" i="1"/>
  <c r="H10" i="1"/>
  <c r="I9" i="1"/>
  <c r="H9" i="1"/>
  <c r="E44" i="1" l="1"/>
  <c r="H19" i="1"/>
  <c r="G44" i="1"/>
  <c r="G46" i="1" s="1"/>
  <c r="G49" i="1" s="1"/>
  <c r="F44" i="1"/>
  <c r="I19" i="1"/>
  <c r="H14" i="1"/>
  <c r="H22" i="1"/>
  <c r="H42" i="1"/>
  <c r="G43" i="1"/>
  <c r="H43" i="1" s="1"/>
  <c r="I14" i="1"/>
  <c r="I22" i="1"/>
  <c r="H26" i="1"/>
  <c r="F46" i="1" l="1"/>
  <c r="I44" i="1"/>
  <c r="H44" i="1"/>
  <c r="E46" i="1"/>
  <c r="I43" i="1"/>
  <c r="E49" i="1" l="1"/>
  <c r="H49" i="1" s="1"/>
  <c r="H46" i="1"/>
  <c r="F49" i="1"/>
  <c r="I49" i="1" s="1"/>
  <c r="I46" i="1"/>
</calcChain>
</file>

<file path=xl/sharedStrings.xml><?xml version="1.0" encoding="utf-8"?>
<sst xmlns="http://schemas.openxmlformats.org/spreadsheetml/2006/main" count="67" uniqueCount="55">
  <si>
    <t xml:space="preserve">Souhrný výkaz plnění rozpočtu příjmů a financování MOb MOaP (v tis. Kč)   </t>
  </si>
  <si>
    <t>Plnění rozpočtu příjmů a financování k 31.12.2016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</si>
  <si>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</si>
  <si>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</si>
  <si>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</si>
  <si>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</si>
  <si>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</si>
  <si>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</si>
  <si>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</si>
  <si>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</si>
  <si>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</si>
  <si>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</si>
  <si>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k 31.12.2016</t>
  </si>
  <si>
    <t>Daň z nemovitých věcí</t>
  </si>
  <si>
    <t>Odvod z výherních hracích přístrojů</t>
  </si>
  <si>
    <t>Poplatek ze psů</t>
  </si>
  <si>
    <t>Poplatek za užívání veřejného prostranství</t>
  </si>
  <si>
    <t>Správní poplatky</t>
  </si>
  <si>
    <t>OFR</t>
  </si>
  <si>
    <t>Odbor financí a rozpočtu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</si>
  <si>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</si>
  <si>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</si>
  <si>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</si>
  <si>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</si>
  <si>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</si>
  <si>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</si>
  <si>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Dary a 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</si>
  <si>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</si>
  <si>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</si>
  <si>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</si>
  <si>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</si>
  <si>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</si>
  <si>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</si>
  <si>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Výpočetní technika</t>
  </si>
  <si>
    <t>Úsek hospodářské správy</t>
  </si>
  <si>
    <t>Úsek místního hospodářství</t>
  </si>
  <si>
    <t>Úsek investic a oprav</t>
  </si>
  <si>
    <t>OIMH</t>
  </si>
  <si>
    <t>Odbor investic a místního hospodářství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</si>
  <si>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</si>
  <si>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</si>
  <si>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</si>
  <si>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</si>
  <si>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</si>
  <si>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</si>
  <si>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</si>
  <si>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</si>
  <si>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</si>
  <si>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</si>
  <si>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</si>
  <si>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</si>
  <si>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</si>
  <si>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</si>
  <si>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Splátka úvěru - třída 8</t>
  </si>
  <si>
    <t>C E L K O V É    Z D R O J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</si>
</sst>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0" fontId="0" fillId="0" borderId="1" xfId="0" applyBorder="1" applyAlignment="1"/>
    <xf numFmtId="3" fontId="4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0" fontId="7" fillId="2" borderId="0" xfId="0" applyFont="1" applyFill="1" applyBorder="1"/>
    <xf numFmtId="3" fontId="0" fillId="2" borderId="0" xfId="0" applyNumberFormat="1" applyFont="1" applyFill="1" applyBorder="1" applyAlignment="1" applyProtection="1">
      <alignment horizontal="left"/>
    </xf>
    <xf numFmtId="3" fontId="6" fillId="2" borderId="7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8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164" fontId="6" fillId="2" borderId="10" xfId="0" applyNumberFormat="1" applyFont="1" applyFill="1" applyBorder="1" applyAlignment="1" applyProtection="1">
      <alignment horizontal="center"/>
    </xf>
    <xf numFmtId="164" fontId="6" fillId="2" borderId="11" xfId="0" applyNumberFormat="1" applyFont="1" applyFill="1" applyBorder="1" applyAlignment="1" applyProtection="1">
      <alignment horizontal="center"/>
    </xf>
    <xf numFmtId="0" fontId="0" fillId="0" borderId="0" xfId="0" applyBorder="1"/>
    <xf numFmtId="0" fontId="8" fillId="0" borderId="0" xfId="1" applyFont="1" applyBorder="1"/>
    <xf numFmtId="0" fontId="0" fillId="0" borderId="12" xfId="0" applyBorder="1"/>
    <xf numFmtId="0" fontId="9" fillId="2" borderId="13" xfId="0" applyFont="1" applyFill="1" applyBorder="1"/>
    <xf numFmtId="0" fontId="0" fillId="2" borderId="14" xfId="0" applyFill="1" applyBorder="1"/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0" borderId="17" xfId="1" applyFont="1" applyBorder="1"/>
    <xf numFmtId="0" fontId="8" fillId="0" borderId="18" xfId="1" applyFont="1" applyBorder="1"/>
    <xf numFmtId="0" fontId="8" fillId="0" borderId="19" xfId="1" applyBorder="1"/>
    <xf numFmtId="3" fontId="8" fillId="0" borderId="20" xfId="1" applyNumberFormat="1" applyFill="1" applyBorder="1"/>
    <xf numFmtId="3" fontId="8" fillId="0" borderId="19" xfId="1" applyNumberFormat="1" applyFill="1" applyBorder="1"/>
    <xf numFmtId="165" fontId="0" fillId="0" borderId="20" xfId="0" applyNumberFormat="1" applyFont="1" applyFill="1" applyBorder="1"/>
    <xf numFmtId="165" fontId="0" fillId="0" borderId="21" xfId="0" applyNumberFormat="1" applyFont="1" applyFill="1" applyBorder="1"/>
    <xf numFmtId="0" fontId="10" fillId="0" borderId="6" xfId="1" applyFont="1" applyBorder="1"/>
    <xf numFmtId="0" fontId="8" fillId="0" borderId="22" xfId="1" applyBorder="1"/>
    <xf numFmtId="3" fontId="8" fillId="0" borderId="7" xfId="1" applyNumberFormat="1" applyFill="1" applyBorder="1"/>
    <xf numFmtId="165" fontId="0" fillId="0" borderId="7" xfId="0" applyNumberFormat="1" applyFont="1" applyFill="1" applyBorder="1"/>
    <xf numFmtId="165" fontId="0" fillId="0" borderId="23" xfId="0" applyNumberFormat="1" applyFont="1" applyFill="1" applyBorder="1"/>
    <xf numFmtId="0" fontId="8" fillId="0" borderId="0" xfId="1" applyBorder="1"/>
    <xf numFmtId="3" fontId="8" fillId="0" borderId="7" xfId="1" applyNumberFormat="1" applyFont="1" applyFill="1" applyBorder="1"/>
    <xf numFmtId="3" fontId="8" fillId="0" borderId="22" xfId="1" applyNumberFormat="1" applyFont="1" applyFill="1" applyBorder="1"/>
    <xf numFmtId="0" fontId="0" fillId="0" borderId="0" xfId="0" applyFill="1"/>
    <xf numFmtId="0" fontId="6" fillId="3" borderId="24" xfId="0" applyNumberFormat="1" applyFont="1" applyFill="1" applyBorder="1" applyAlignment="1" applyProtection="1">
      <alignment vertical="center"/>
    </xf>
    <xf numFmtId="0" fontId="6" fillId="3" borderId="25" xfId="0" applyNumberFormat="1" applyFont="1" applyFill="1" applyBorder="1" applyAlignment="1" applyProtection="1">
      <alignment vertical="center"/>
    </xf>
    <xf numFmtId="3" fontId="6" fillId="3" borderId="26" xfId="0" applyNumberFormat="1" applyFont="1" applyFill="1" applyBorder="1" applyAlignment="1" applyProtection="1">
      <alignment vertical="center"/>
    </xf>
    <xf numFmtId="165" fontId="6" fillId="3" borderId="26" xfId="0" applyNumberFormat="1" applyFont="1" applyFill="1" applyBorder="1"/>
    <xf numFmtId="165" fontId="6" fillId="3" borderId="27" xfId="0" applyNumberFormat="1" applyFont="1" applyFill="1" applyBorder="1"/>
    <xf numFmtId="3" fontId="8" fillId="0" borderId="20" xfId="1" applyNumberFormat="1" applyFont="1" applyFill="1" applyBorder="1"/>
    <xf numFmtId="0" fontId="11" fillId="0" borderId="0" xfId="0" applyFont="1"/>
    <xf numFmtId="0" fontId="11" fillId="3" borderId="24" xfId="0" applyNumberFormat="1" applyFont="1" applyFill="1" applyBorder="1" applyAlignment="1" applyProtection="1">
      <alignment vertical="center"/>
    </xf>
    <xf numFmtId="0" fontId="11" fillId="3" borderId="25" xfId="0" applyNumberFormat="1" applyFont="1" applyFill="1" applyBorder="1" applyAlignment="1" applyProtection="1">
      <alignment vertical="center"/>
    </xf>
    <xf numFmtId="0" fontId="11" fillId="3" borderId="28" xfId="0" applyNumberFormat="1" applyFont="1" applyFill="1" applyBorder="1" applyAlignment="1" applyProtection="1">
      <alignment vertical="center"/>
    </xf>
    <xf numFmtId="3" fontId="11" fillId="3" borderId="26" xfId="0" applyNumberFormat="1" applyFont="1" applyFill="1" applyBorder="1" applyAlignment="1" applyProtection="1">
      <alignment vertical="center"/>
    </xf>
    <xf numFmtId="3" fontId="11" fillId="3" borderId="28" xfId="0" applyNumberFormat="1" applyFont="1" applyFill="1" applyBorder="1" applyAlignment="1" applyProtection="1">
      <alignment vertical="center"/>
    </xf>
    <xf numFmtId="165" fontId="0" fillId="3" borderId="26" xfId="0" applyNumberFormat="1" applyFont="1" applyFill="1" applyBorder="1"/>
    <xf numFmtId="165" fontId="0" fillId="3" borderId="27" xfId="0" applyNumberFormat="1" applyFont="1" applyFill="1" applyBorder="1"/>
    <xf numFmtId="0" fontId="8" fillId="0" borderId="18" xfId="1" applyBorder="1"/>
    <xf numFmtId="4" fontId="6" fillId="0" borderId="0" xfId="0" applyNumberFormat="1" applyFont="1"/>
    <xf numFmtId="0" fontId="11" fillId="3" borderId="9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vertical="center"/>
    </xf>
    <xf numFmtId="0" fontId="11" fillId="3" borderId="29" xfId="0" applyNumberFormat="1" applyFont="1" applyFill="1" applyBorder="1" applyAlignment="1" applyProtection="1">
      <alignment vertical="center"/>
    </xf>
    <xf numFmtId="3" fontId="11" fillId="3" borderId="10" xfId="0" applyNumberFormat="1" applyFont="1" applyFill="1" applyBorder="1" applyAlignment="1" applyProtection="1">
      <alignment vertical="center"/>
    </xf>
    <xf numFmtId="3" fontId="11" fillId="3" borderId="7" xfId="0" applyNumberFormat="1" applyFont="1" applyFill="1" applyBorder="1" applyAlignment="1" applyProtection="1">
      <alignment vertical="center"/>
    </xf>
    <xf numFmtId="3" fontId="11" fillId="3" borderId="22" xfId="0" applyNumberFormat="1" applyFont="1" applyFill="1" applyBorder="1" applyAlignment="1" applyProtection="1">
      <alignment vertical="center"/>
    </xf>
    <xf numFmtId="165" fontId="0" fillId="3" borderId="7" xfId="0" applyNumberFormat="1" applyFont="1" applyFill="1" applyBorder="1"/>
    <xf numFmtId="165" fontId="0" fillId="3" borderId="23" xfId="0" applyNumberFormat="1" applyFont="1" applyFill="1" applyBorder="1"/>
    <xf numFmtId="0" fontId="6" fillId="0" borderId="0" xfId="0" applyFont="1"/>
    <xf numFmtId="0" fontId="12" fillId="2" borderId="30" xfId="0" applyFont="1" applyFill="1" applyBorder="1"/>
    <xf numFmtId="3" fontId="11" fillId="2" borderId="12" xfId="0" applyNumberFormat="1" applyFont="1" applyFill="1" applyBorder="1" applyAlignment="1" applyProtection="1">
      <alignment vertical="center"/>
    </xf>
    <xf numFmtId="0" fontId="13" fillId="2" borderId="12" xfId="0" applyFont="1" applyFill="1" applyBorder="1"/>
    <xf numFmtId="3" fontId="11" fillId="2" borderId="31" xfId="0" applyNumberFormat="1" applyFont="1" applyFill="1" applyBorder="1" applyAlignment="1" applyProtection="1">
      <alignment vertical="center"/>
    </xf>
    <xf numFmtId="3" fontId="11" fillId="4" borderId="32" xfId="0" applyNumberFormat="1" applyFont="1" applyFill="1" applyBorder="1" applyAlignment="1" applyProtection="1">
      <alignment vertical="center"/>
    </xf>
    <xf numFmtId="165" fontId="6" fillId="4" borderId="31" xfId="0" applyNumberFormat="1" applyFont="1" applyFill="1" applyBorder="1"/>
    <xf numFmtId="165" fontId="6" fillId="4" borderId="33" xfId="0" applyNumberFormat="1" applyFont="1" applyFill="1" applyBorder="1"/>
    <xf numFmtId="0" fontId="14" fillId="0" borderId="0" xfId="0" applyFont="1"/>
    <xf numFmtId="3" fontId="8" fillId="0" borderId="19" xfId="1" applyNumberFormat="1" applyFont="1" applyFill="1" applyBorder="1"/>
    <xf numFmtId="165" fontId="0" fillId="0" borderId="4" xfId="0" applyNumberFormat="1" applyFont="1" applyFill="1" applyBorder="1"/>
    <xf numFmtId="0" fontId="11" fillId="5" borderId="24" xfId="0" applyNumberFormat="1" applyFont="1" applyFill="1" applyBorder="1" applyAlignment="1" applyProtection="1">
      <alignment vertical="center"/>
    </xf>
    <xf numFmtId="0" fontId="11" fillId="5" borderId="25" xfId="0" applyNumberFormat="1" applyFont="1" applyFill="1" applyBorder="1" applyAlignment="1" applyProtection="1">
      <alignment vertical="center"/>
    </xf>
    <xf numFmtId="3" fontId="6" fillId="5" borderId="26" xfId="0" applyNumberFormat="1" applyFont="1" applyFill="1" applyBorder="1" applyAlignment="1" applyProtection="1"/>
    <xf numFmtId="0" fontId="6" fillId="0" borderId="17" xfId="0" applyFont="1" applyBorder="1"/>
    <xf numFmtId="0" fontId="6" fillId="0" borderId="18" xfId="0" applyFont="1" applyBorder="1"/>
    <xf numFmtId="3" fontId="0" fillId="0" borderId="19" xfId="0" applyNumberFormat="1" applyFill="1" applyBorder="1" applyAlignment="1" applyProtection="1"/>
    <xf numFmtId="3" fontId="5" fillId="0" borderId="20" xfId="0" applyNumberFormat="1" applyFont="1" applyFill="1" applyBorder="1" applyAlignment="1" applyProtection="1"/>
    <xf numFmtId="3" fontId="5" fillId="0" borderId="19" xfId="0" applyNumberFormat="1" applyFont="1" applyFill="1" applyBorder="1" applyAlignment="1" applyProtection="1"/>
    <xf numFmtId="3" fontId="11" fillId="5" borderId="26" xfId="0" applyNumberFormat="1" applyFont="1" applyFill="1" applyBorder="1" applyAlignment="1" applyProtection="1">
      <alignment vertical="center"/>
    </xf>
    <xf numFmtId="4" fontId="6" fillId="0" borderId="0" xfId="0" applyNumberFormat="1" applyFont="1" applyFill="1"/>
    <xf numFmtId="0" fontId="11" fillId="0" borderId="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3" fontId="15" fillId="0" borderId="7" xfId="0" applyNumberFormat="1" applyFont="1" applyFill="1" applyBorder="1" applyAlignment="1" applyProtection="1">
      <alignment vertical="center"/>
    </xf>
    <xf numFmtId="3" fontId="15" fillId="0" borderId="22" xfId="0" applyNumberFormat="1" applyFont="1" applyFill="1" applyBorder="1" applyAlignment="1" applyProtection="1">
      <alignment vertical="center"/>
    </xf>
    <xf numFmtId="3" fontId="11" fillId="5" borderId="28" xfId="0" applyNumberFormat="1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6" fillId="0" borderId="6" xfId="0" applyFont="1" applyBorder="1"/>
    <xf numFmtId="0" fontId="6" fillId="0" borderId="0" xfId="0" applyFont="1" applyBorder="1"/>
    <xf numFmtId="3" fontId="0" fillId="0" borderId="22" xfId="0" applyNumberFormat="1" applyFill="1" applyBorder="1" applyAlignment="1" applyProtection="1"/>
    <xf numFmtId="3" fontId="5" fillId="0" borderId="7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6" fillId="0" borderId="34" xfId="0" applyFont="1" applyBorder="1"/>
    <xf numFmtId="3" fontId="0" fillId="0" borderId="0" xfId="0" applyNumberFormat="1" applyFill="1" applyBorder="1" applyAlignment="1" applyProtection="1"/>
    <xf numFmtId="3" fontId="11" fillId="5" borderId="20" xfId="0" applyNumberFormat="1" applyFont="1" applyFill="1" applyBorder="1" applyAlignment="1" applyProtection="1">
      <alignment vertical="center"/>
    </xf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15" fillId="0" borderId="17" xfId="0" applyNumberFormat="1" applyFont="1" applyFill="1" applyBorder="1" applyAlignment="1" applyProtection="1">
      <alignment vertical="center"/>
    </xf>
    <xf numFmtId="0" fontId="15" fillId="0" borderId="18" xfId="0" applyNumberFormat="1" applyFont="1" applyFill="1" applyBorder="1" applyAlignment="1" applyProtection="1">
      <alignment vertical="center"/>
    </xf>
    <xf numFmtId="0" fontId="15" fillId="0" borderId="19" xfId="0" applyNumberFormat="1" applyFont="1" applyFill="1" applyBorder="1" applyAlignment="1" applyProtection="1">
      <alignment vertical="center"/>
    </xf>
    <xf numFmtId="3" fontId="15" fillId="0" borderId="20" xfId="0" applyNumberFormat="1" applyFont="1" applyFill="1" applyBorder="1" applyAlignment="1" applyProtection="1">
      <alignment vertical="center"/>
    </xf>
    <xf numFmtId="3" fontId="15" fillId="0" borderId="19" xfId="0" applyNumberFormat="1" applyFont="1" applyFill="1" applyBorder="1" applyAlignment="1" applyProtection="1">
      <alignment vertical="center"/>
    </xf>
    <xf numFmtId="0" fontId="11" fillId="5" borderId="6" xfId="0" applyNumberFormat="1" applyFont="1" applyFill="1" applyBorder="1" applyAlignment="1" applyProtection="1">
      <alignment vertical="center"/>
    </xf>
    <xf numFmtId="0" fontId="11" fillId="5" borderId="0" xfId="0" applyNumberFormat="1" applyFont="1" applyFill="1" applyBorder="1" applyAlignment="1" applyProtection="1">
      <alignment vertical="center"/>
    </xf>
    <xf numFmtId="3" fontId="11" fillId="5" borderId="7" xfId="0" applyNumberFormat="1" applyFont="1" applyFill="1" applyBorder="1" applyAlignment="1" applyProtection="1">
      <alignment vertical="center"/>
    </xf>
    <xf numFmtId="3" fontId="11" fillId="5" borderId="22" xfId="0" applyNumberFormat="1" applyFont="1" applyFill="1" applyBorder="1" applyAlignment="1" applyProtection="1">
      <alignment vertical="center"/>
    </xf>
    <xf numFmtId="165" fontId="6" fillId="3" borderId="7" xfId="0" applyNumberFormat="1" applyFont="1" applyFill="1" applyBorder="1"/>
    <xf numFmtId="165" fontId="6" fillId="3" borderId="23" xfId="0" applyNumberFormat="1" applyFont="1" applyFill="1" applyBorder="1"/>
    <xf numFmtId="0" fontId="0" fillId="2" borderId="30" xfId="0" applyFill="1" applyBorder="1"/>
    <xf numFmtId="3" fontId="6" fillId="2" borderId="12" xfId="0" applyNumberFormat="1" applyFont="1" applyFill="1" applyBorder="1" applyAlignment="1" applyProtection="1">
      <alignment vertical="center"/>
    </xf>
    <xf numFmtId="0" fontId="6" fillId="2" borderId="12" xfId="0" applyFont="1" applyFill="1" applyBorder="1"/>
    <xf numFmtId="3" fontId="6" fillId="2" borderId="31" xfId="0" applyNumberFormat="1" applyFont="1" applyFill="1" applyBorder="1" applyAlignment="1" applyProtection="1">
      <alignment vertical="center"/>
    </xf>
    <xf numFmtId="0" fontId="8" fillId="0" borderId="2" xfId="1" applyFont="1" applyBorder="1"/>
    <xf numFmtId="0" fontId="6" fillId="0" borderId="3" xfId="0" applyFont="1" applyBorder="1"/>
    <xf numFmtId="0" fontId="16" fillId="0" borderId="3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/>
    <xf numFmtId="3" fontId="5" fillId="0" borderId="37" xfId="0" applyNumberFormat="1" applyFont="1" applyFill="1" applyBorder="1" applyAlignment="1" applyProtection="1"/>
    <xf numFmtId="165" fontId="0" fillId="0" borderId="38" xfId="0" applyNumberFormat="1" applyFont="1" applyFill="1" applyBorder="1"/>
    <xf numFmtId="0" fontId="6" fillId="0" borderId="0" xfId="0" applyFont="1" applyFill="1"/>
    <xf numFmtId="0" fontId="16" fillId="0" borderId="0" xfId="0" applyNumberFormat="1" applyFont="1" applyFill="1" applyBorder="1" applyAlignment="1" applyProtection="1"/>
    <xf numFmtId="3" fontId="6" fillId="2" borderId="32" xfId="0" applyNumberFormat="1" applyFont="1" applyFill="1" applyBorder="1" applyAlignment="1" applyProtection="1">
      <alignment vertical="center"/>
    </xf>
    <xf numFmtId="3" fontId="11" fillId="6" borderId="2" xfId="0" applyNumberFormat="1" applyFont="1" applyFill="1" applyBorder="1" applyAlignment="1" applyProtection="1">
      <alignment vertical="center"/>
    </xf>
    <xf numFmtId="0" fontId="15" fillId="6" borderId="3" xfId="0" applyFont="1" applyFill="1" applyBorder="1"/>
    <xf numFmtId="3" fontId="11" fillId="6" borderId="31" xfId="0" applyNumberFormat="1" applyFont="1" applyFill="1" applyBorder="1" applyAlignment="1" applyProtection="1">
      <alignment vertical="center"/>
    </xf>
    <xf numFmtId="3" fontId="11" fillId="7" borderId="32" xfId="0" applyNumberFormat="1" applyFont="1" applyFill="1" applyBorder="1" applyAlignment="1" applyProtection="1">
      <alignment vertical="center"/>
    </xf>
    <xf numFmtId="165" fontId="6" fillId="7" borderId="31" xfId="0" applyNumberFormat="1" applyFont="1" applyFill="1" applyBorder="1"/>
    <xf numFmtId="165" fontId="6" fillId="7" borderId="33" xfId="0" applyNumberFormat="1" applyFont="1" applyFill="1" applyBorder="1"/>
    <xf numFmtId="3" fontId="6" fillId="4" borderId="32" xfId="0" applyNumberFormat="1" applyFont="1" applyFill="1" applyBorder="1" applyAlignment="1" applyProtection="1">
      <alignment vertical="center"/>
    </xf>
    <xf numFmtId="3" fontId="11" fillId="7" borderId="30" xfId="0" applyNumberFormat="1" applyFont="1" applyFill="1" applyBorder="1" applyAlignment="1" applyProtection="1">
      <alignment vertical="center"/>
    </xf>
    <xf numFmtId="0" fontId="15" fillId="7" borderId="12" xfId="0" applyFont="1" applyFill="1" applyBorder="1"/>
    <xf numFmtId="3" fontId="11" fillId="7" borderId="31" xfId="0" applyNumberFormat="1" applyFont="1" applyFill="1" applyBorder="1" applyAlignment="1" applyProtection="1">
      <alignment vertical="center"/>
    </xf>
    <xf numFmtId="3" fontId="11" fillId="6" borderId="30" xfId="0" applyNumberFormat="1" applyFont="1" applyFill="1" applyBorder="1" applyAlignment="1" applyProtection="1">
      <alignment vertical="center"/>
    </xf>
    <xf numFmtId="0" fontId="15" fillId="6" borderId="30" xfId="0" applyFont="1" applyFill="1" applyBorder="1"/>
    <xf numFmtId="0" fontId="15" fillId="6" borderId="12" xfId="0" applyFont="1" applyFill="1" applyBorder="1"/>
    <xf numFmtId="3" fontId="11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/>
    <xf numFmtId="0" fontId="17" fillId="0" borderId="0" xfId="0" applyFont="1"/>
    <xf numFmtId="0" fontId="18" fillId="0" borderId="0" xfId="0" applyFont="1"/>
  </cellXfs>
  <cellStyles count="5">
    <cellStyle name="Normální" xfId="0" builtinId="0"/>
    <cellStyle name="normální 2" xfId="2"/>
    <cellStyle name="Normální 3" xfId="3"/>
    <cellStyle name="normální_čerpání příjmů 5-2005" xfId="1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SLUSGVAT/p&#345;&#237;jmy%20v&#253;daje%20transfery%20(12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3 "/>
    </sheetNames>
    <sheetDataSet>
      <sheetData sheetId="0"/>
      <sheetData sheetId="1"/>
      <sheetData sheetId="2">
        <row r="58">
          <cell r="B58">
            <v>141386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zoomScale="120" zoomScaleNormal="120" workbookViewId="0">
      <selection activeCell="D23" sqref="D23"/>
    </sheetView>
  </sheetViews>
  <sheetFormatPr defaultRowHeight="12.75" x14ac:dyDescent="0.2"/>
  <cols>
    <col min="1" max="1" width="0.42578125" customWidth="1"/>
    <col min="2" max="2" width="7.140625" customWidth="1"/>
    <col min="3" max="3" width="8" customWidth="1"/>
    <col min="4" max="4" width="46.28515625" customWidth="1"/>
    <col min="5" max="9" width="12.7109375" customWidth="1"/>
    <col min="12" max="12" width="9.5703125" style="65" bestFit="1" customWidth="1"/>
  </cols>
  <sheetData>
    <row r="1" spans="1:9" ht="21" customHeight="1" x14ac:dyDescent="0.2">
      <c r="E1" s="1"/>
      <c r="F1" s="1"/>
      <c r="G1" s="1"/>
      <c r="H1" s="1"/>
      <c r="I1" s="1"/>
    </row>
    <row r="2" spans="1:9" ht="18" x14ac:dyDescent="0.25">
      <c r="B2" s="2" t="s">
        <v>0</v>
      </c>
      <c r="C2" s="2"/>
      <c r="D2" s="2"/>
      <c r="E2" s="2"/>
      <c r="F2" s="2"/>
      <c r="G2" s="2"/>
      <c r="H2" s="2"/>
      <c r="I2" s="2"/>
    </row>
    <row r="3" spans="1:9" ht="18.75" thickBot="1" x14ac:dyDescent="0.3">
      <c r="B3" s="3" t="s">
        <v>1</v>
      </c>
      <c r="C3" s="4"/>
      <c r="D3" s="4"/>
      <c r="E3" s="4"/>
      <c r="F3" s="5" t="s">
        <v>2</v>
      </c>
      <c r="G3" s="6"/>
      <c r="H3" s="6"/>
      <c r="I3" s="4"/>
    </row>
    <row r="4" spans="1:9" ht="12.75" customHeight="1" x14ac:dyDescent="0.2">
      <c r="B4" s="7"/>
      <c r="C4" s="8"/>
      <c r="D4" s="9"/>
      <c r="E4" s="10" t="s">
        <v>3</v>
      </c>
      <c r="F4" s="11" t="s">
        <v>4</v>
      </c>
      <c r="G4" s="10" t="s">
        <v>5</v>
      </c>
      <c r="H4" s="10" t="s">
        <v>6</v>
      </c>
      <c r="I4" s="12" t="s">
        <v>7</v>
      </c>
    </row>
    <row r="5" spans="1:9" ht="15.75" x14ac:dyDescent="0.25">
      <c r="B5" s="13"/>
      <c r="C5" s="14" t="s">
        <v>8</v>
      </c>
      <c r="D5" s="15"/>
      <c r="E5" s="16" t="s">
        <v>9</v>
      </c>
      <c r="F5" s="17" t="s">
        <v>9</v>
      </c>
      <c r="G5" s="16" t="s">
        <v>10</v>
      </c>
      <c r="H5" s="16" t="s">
        <v>11</v>
      </c>
      <c r="I5" s="18" t="s">
        <v>11</v>
      </c>
    </row>
    <row r="6" spans="1:9" ht="13.5" thickBot="1" x14ac:dyDescent="0.25">
      <c r="B6" s="19"/>
      <c r="C6" s="20"/>
      <c r="D6" s="21"/>
      <c r="E6" s="22">
        <v>2016</v>
      </c>
      <c r="F6" s="23">
        <v>2016</v>
      </c>
      <c r="G6" s="22" t="s">
        <v>12</v>
      </c>
      <c r="H6" s="24">
        <v>100</v>
      </c>
      <c r="I6" s="25">
        <v>100</v>
      </c>
    </row>
    <row r="7" spans="1:9" ht="8.25" customHeight="1" thickBot="1" x14ac:dyDescent="0.25">
      <c r="A7" s="26"/>
      <c r="B7" s="27"/>
      <c r="E7" s="28"/>
      <c r="F7" s="28"/>
      <c r="G7" s="28"/>
      <c r="H7" s="28"/>
      <c r="I7" s="28"/>
    </row>
    <row r="8" spans="1:9" x14ac:dyDescent="0.2">
      <c r="B8" s="29"/>
      <c r="C8" s="30"/>
      <c r="D8" s="30"/>
      <c r="E8" s="31">
        <v>1</v>
      </c>
      <c r="F8" s="32">
        <v>2</v>
      </c>
      <c r="G8" s="31">
        <v>3</v>
      </c>
      <c r="H8" s="31">
        <v>4</v>
      </c>
      <c r="I8" s="33">
        <v>5</v>
      </c>
    </row>
    <row r="9" spans="1:9" x14ac:dyDescent="0.2">
      <c r="B9" s="34"/>
      <c r="C9" s="35"/>
      <c r="D9" s="36" t="s">
        <v>13</v>
      </c>
      <c r="E9" s="37">
        <v>35000</v>
      </c>
      <c r="F9" s="37">
        <v>35150</v>
      </c>
      <c r="G9" s="38">
        <v>36236</v>
      </c>
      <c r="H9" s="39">
        <f>IF(E9&gt;0,G9/E9,0%)</f>
        <v>1.0353142857142856</v>
      </c>
      <c r="I9" s="40">
        <f>IF(F9&gt;0,G9/F9,0%)</f>
        <v>1.0308961593172119</v>
      </c>
    </row>
    <row r="10" spans="1:9" x14ac:dyDescent="0.2">
      <c r="B10" s="41"/>
      <c r="C10" s="27"/>
      <c r="D10" s="42" t="s">
        <v>14</v>
      </c>
      <c r="E10" s="43">
        <v>9000</v>
      </c>
      <c r="F10" s="43">
        <v>0</v>
      </c>
      <c r="G10" s="43">
        <v>0</v>
      </c>
      <c r="H10" s="44">
        <f t="shared" ref="H10:H47" si="0">IF(E10&gt;0,G10/E10,0%)</f>
        <v>0</v>
      </c>
      <c r="I10" s="45">
        <f t="shared" ref="I10:I47" si="1">IF(F10&gt;0,G10/F10,0%)</f>
        <v>0</v>
      </c>
    </row>
    <row r="11" spans="1:9" x14ac:dyDescent="0.2">
      <c r="A11">
        <v>902</v>
      </c>
      <c r="B11" s="41"/>
      <c r="C11" s="27"/>
      <c r="D11" s="46" t="s">
        <v>15</v>
      </c>
      <c r="E11" s="43">
        <v>1300</v>
      </c>
      <c r="F11" s="47">
        <v>1300</v>
      </c>
      <c r="G11" s="47">
        <v>971</v>
      </c>
      <c r="H11" s="44">
        <f t="shared" si="0"/>
        <v>0.74692307692307691</v>
      </c>
      <c r="I11" s="45">
        <f t="shared" si="1"/>
        <v>0.74692307692307691</v>
      </c>
    </row>
    <row r="12" spans="1:9" x14ac:dyDescent="0.2">
      <c r="B12" s="41"/>
      <c r="C12" s="27"/>
      <c r="D12" s="42" t="s">
        <v>16</v>
      </c>
      <c r="E12" s="43">
        <v>6500</v>
      </c>
      <c r="F12" s="47">
        <v>6500</v>
      </c>
      <c r="G12" s="47">
        <v>4858</v>
      </c>
      <c r="H12" s="44">
        <f t="shared" si="0"/>
        <v>0.74738461538461542</v>
      </c>
      <c r="I12" s="45">
        <f t="shared" si="1"/>
        <v>0.74738461538461542</v>
      </c>
    </row>
    <row r="13" spans="1:9" x14ac:dyDescent="0.2">
      <c r="B13" s="41"/>
      <c r="C13" s="27"/>
      <c r="D13" s="42" t="s">
        <v>17</v>
      </c>
      <c r="E13" s="43">
        <v>0</v>
      </c>
      <c r="F13" s="47">
        <v>0</v>
      </c>
      <c r="G13" s="48">
        <v>0</v>
      </c>
      <c r="H13" s="44">
        <f t="shared" si="0"/>
        <v>0</v>
      </c>
      <c r="I13" s="45">
        <f t="shared" si="1"/>
        <v>0</v>
      </c>
    </row>
    <row r="14" spans="1:9" x14ac:dyDescent="0.2">
      <c r="A14" s="49"/>
      <c r="B14" s="50" t="s">
        <v>18</v>
      </c>
      <c r="C14" s="51" t="s">
        <v>19</v>
      </c>
      <c r="D14" s="51"/>
      <c r="E14" s="52">
        <f>SUM(E9:E13)</f>
        <v>51800</v>
      </c>
      <c r="F14" s="52">
        <f>SUM(F9:F13)</f>
        <v>42950</v>
      </c>
      <c r="G14" s="52">
        <f>SUM(G9:G13)</f>
        <v>42065</v>
      </c>
      <c r="H14" s="53">
        <f t="shared" si="0"/>
        <v>0.81206563706563706</v>
      </c>
      <c r="I14" s="54">
        <f t="shared" si="1"/>
        <v>0.97939464493597206</v>
      </c>
    </row>
    <row r="15" spans="1:9" x14ac:dyDescent="0.2">
      <c r="B15" s="34"/>
      <c r="C15" s="35"/>
      <c r="D15" s="36" t="s">
        <v>17</v>
      </c>
      <c r="E15" s="37">
        <v>280</v>
      </c>
      <c r="F15" s="55">
        <v>280</v>
      </c>
      <c r="G15" s="55">
        <v>368</v>
      </c>
      <c r="H15" s="39">
        <f t="shared" si="0"/>
        <v>1.3142857142857143</v>
      </c>
      <c r="I15" s="40">
        <f t="shared" si="1"/>
        <v>1.3142857142857143</v>
      </c>
    </row>
    <row r="16" spans="1:9" x14ac:dyDescent="0.2">
      <c r="A16" s="56"/>
      <c r="B16" s="57" t="s">
        <v>20</v>
      </c>
      <c r="C16" s="58" t="s">
        <v>21</v>
      </c>
      <c r="D16" s="59"/>
      <c r="E16" s="60">
        <f>SUM(E15)</f>
        <v>280</v>
      </c>
      <c r="F16" s="60">
        <f>SUM(F15)</f>
        <v>280</v>
      </c>
      <c r="G16" s="61">
        <f>SUM(G15)</f>
        <v>368</v>
      </c>
      <c r="H16" s="62">
        <f t="shared" si="0"/>
        <v>1.3142857142857143</v>
      </c>
      <c r="I16" s="63">
        <f t="shared" si="1"/>
        <v>1.3142857142857143</v>
      </c>
    </row>
    <row r="17" spans="1:13" x14ac:dyDescent="0.2">
      <c r="B17" s="34"/>
      <c r="C17" s="35"/>
      <c r="D17" s="64" t="s">
        <v>17</v>
      </c>
      <c r="E17" s="55">
        <v>1400</v>
      </c>
      <c r="F17" s="55">
        <v>1400</v>
      </c>
      <c r="G17" s="55">
        <v>1014</v>
      </c>
      <c r="H17" s="39">
        <f t="shared" si="0"/>
        <v>0.72428571428571431</v>
      </c>
      <c r="I17" s="40">
        <f t="shared" si="1"/>
        <v>0.72428571428571431</v>
      </c>
    </row>
    <row r="18" spans="1:13" ht="13.5" thickBot="1" x14ac:dyDescent="0.25">
      <c r="A18" s="56"/>
      <c r="B18" s="66" t="s">
        <v>22</v>
      </c>
      <c r="C18" s="67" t="s">
        <v>23</v>
      </c>
      <c r="D18" s="68"/>
      <c r="E18" s="69">
        <f>SUM(E17)</f>
        <v>1400</v>
      </c>
      <c r="F18" s="70">
        <f>SUM(F17)</f>
        <v>1400</v>
      </c>
      <c r="G18" s="71">
        <f>SUM(G17)</f>
        <v>1014</v>
      </c>
      <c r="H18" s="72">
        <f t="shared" si="0"/>
        <v>0.72428571428571431</v>
      </c>
      <c r="I18" s="73">
        <f t="shared" si="1"/>
        <v>0.72428571428571431</v>
      </c>
    </row>
    <row r="19" spans="1:13" ht="13.5" thickBot="1" x14ac:dyDescent="0.25">
      <c r="A19" s="74"/>
      <c r="B19" s="75"/>
      <c r="C19" s="76" t="s">
        <v>24</v>
      </c>
      <c r="D19" s="77"/>
      <c r="E19" s="78">
        <f>E14+E16+E18</f>
        <v>53480</v>
      </c>
      <c r="F19" s="78">
        <f>F14+F16+F18</f>
        <v>44630</v>
      </c>
      <c r="G19" s="79">
        <f>G14+G16+G18</f>
        <v>43447</v>
      </c>
      <c r="H19" s="80">
        <f t="shared" si="0"/>
        <v>0.81239715781600597</v>
      </c>
      <c r="I19" s="81">
        <f t="shared" si="1"/>
        <v>0.97349316603181713</v>
      </c>
      <c r="L19" s="82"/>
    </row>
    <row r="20" spans="1:13" x14ac:dyDescent="0.2">
      <c r="B20" s="34"/>
      <c r="C20" s="35"/>
      <c r="D20" s="64" t="s">
        <v>25</v>
      </c>
      <c r="E20" s="55">
        <v>516</v>
      </c>
      <c r="F20" s="55">
        <v>516</v>
      </c>
      <c r="G20" s="83">
        <v>538</v>
      </c>
      <c r="H20" s="84">
        <f t="shared" si="0"/>
        <v>1.0426356589147288</v>
      </c>
      <c r="I20" s="45">
        <f t="shared" si="1"/>
        <v>1.0426356589147288</v>
      </c>
    </row>
    <row r="21" spans="1:13" x14ac:dyDescent="0.2">
      <c r="B21" s="41"/>
      <c r="C21" s="27"/>
      <c r="D21" s="42" t="s">
        <v>26</v>
      </c>
      <c r="E21" s="47">
        <v>0</v>
      </c>
      <c r="F21" s="47">
        <v>0</v>
      </c>
      <c r="G21" s="47">
        <v>0</v>
      </c>
      <c r="H21" s="44">
        <f t="shared" si="0"/>
        <v>0</v>
      </c>
      <c r="I21" s="45">
        <f t="shared" si="1"/>
        <v>0</v>
      </c>
    </row>
    <row r="22" spans="1:13" x14ac:dyDescent="0.2">
      <c r="A22" s="74"/>
      <c r="B22" s="85" t="s">
        <v>27</v>
      </c>
      <c r="C22" s="86" t="s">
        <v>28</v>
      </c>
      <c r="D22" s="86"/>
      <c r="E22" s="87">
        <f>SUM(E20:E21)</f>
        <v>516</v>
      </c>
      <c r="F22" s="87">
        <f>SUM(F20:F21)</f>
        <v>516</v>
      </c>
      <c r="G22" s="87">
        <f>SUM(G20:G21)</f>
        <v>538</v>
      </c>
      <c r="H22" s="53">
        <f t="shared" si="0"/>
        <v>1.0426356589147288</v>
      </c>
      <c r="I22" s="54">
        <f t="shared" si="1"/>
        <v>1.0426356589147288</v>
      </c>
    </row>
    <row r="23" spans="1:13" x14ac:dyDescent="0.2">
      <c r="B23" s="88"/>
      <c r="C23" s="89"/>
      <c r="D23" s="90" t="s">
        <v>29</v>
      </c>
      <c r="E23" s="91">
        <v>3183</v>
      </c>
      <c r="F23" s="91">
        <v>3183</v>
      </c>
      <c r="G23" s="92">
        <v>3963</v>
      </c>
      <c r="H23" s="39">
        <f t="shared" si="0"/>
        <v>1.2450518378887843</v>
      </c>
      <c r="I23" s="40">
        <f t="shared" si="1"/>
        <v>1.2450518378887843</v>
      </c>
    </row>
    <row r="24" spans="1:13" x14ac:dyDescent="0.2">
      <c r="B24" s="85" t="s">
        <v>30</v>
      </c>
      <c r="C24" s="86" t="s">
        <v>31</v>
      </c>
      <c r="D24" s="86"/>
      <c r="E24" s="93">
        <f>SUM(E23)</f>
        <v>3183</v>
      </c>
      <c r="F24" s="93">
        <f>SUM(F23)</f>
        <v>3183</v>
      </c>
      <c r="G24" s="93">
        <f>SUM(G23:G23)</f>
        <v>3963</v>
      </c>
      <c r="H24" s="53">
        <f t="shared" si="0"/>
        <v>1.2450518378887843</v>
      </c>
      <c r="I24" s="54">
        <f t="shared" si="1"/>
        <v>1.2450518378887843</v>
      </c>
    </row>
    <row r="25" spans="1:13" x14ac:dyDescent="0.2">
      <c r="B25" s="34"/>
      <c r="C25" s="35"/>
      <c r="D25" s="36" t="s">
        <v>32</v>
      </c>
      <c r="E25" s="55">
        <v>0</v>
      </c>
      <c r="F25" s="55">
        <v>0</v>
      </c>
      <c r="G25" s="83">
        <v>42</v>
      </c>
      <c r="H25" s="39">
        <f t="shared" si="0"/>
        <v>0</v>
      </c>
      <c r="I25" s="40">
        <f t="shared" si="1"/>
        <v>0</v>
      </c>
    </row>
    <row r="26" spans="1:13" s="49" customFormat="1" x14ac:dyDescent="0.2">
      <c r="B26" s="85"/>
      <c r="C26" s="86" t="s">
        <v>33</v>
      </c>
      <c r="D26" s="86"/>
      <c r="E26" s="93">
        <f>SUM(E25)</f>
        <v>0</v>
      </c>
      <c r="F26" s="93">
        <f>SUM(F25)</f>
        <v>0</v>
      </c>
      <c r="G26" s="93">
        <f>SUM(G25:G25)</f>
        <v>42</v>
      </c>
      <c r="H26" s="53">
        <f t="shared" si="0"/>
        <v>0</v>
      </c>
      <c r="I26" s="54">
        <f t="shared" si="1"/>
        <v>0</v>
      </c>
      <c r="L26" s="94"/>
    </row>
    <row r="27" spans="1:13" s="49" customFormat="1" x14ac:dyDescent="0.2">
      <c r="B27" s="95"/>
      <c r="C27" s="96"/>
      <c r="D27" s="97" t="s">
        <v>34</v>
      </c>
      <c r="E27" s="98">
        <v>10</v>
      </c>
      <c r="F27" s="98">
        <v>45</v>
      </c>
      <c r="G27" s="99">
        <v>208</v>
      </c>
      <c r="H27" s="39">
        <f t="shared" si="0"/>
        <v>20.8</v>
      </c>
      <c r="I27" s="40">
        <f t="shared" si="1"/>
        <v>4.6222222222222218</v>
      </c>
      <c r="L27" s="94"/>
    </row>
    <row r="28" spans="1:13" x14ac:dyDescent="0.2">
      <c r="B28" s="85" t="s">
        <v>20</v>
      </c>
      <c r="C28" s="86" t="s">
        <v>21</v>
      </c>
      <c r="D28" s="86"/>
      <c r="E28" s="93">
        <f>SUM(E25:E27)</f>
        <v>10</v>
      </c>
      <c r="F28" s="93">
        <f>SUM(F25:F27)</f>
        <v>45</v>
      </c>
      <c r="G28" s="100">
        <f>SUM(G27)</f>
        <v>208</v>
      </c>
      <c r="H28" s="53">
        <f t="shared" si="0"/>
        <v>20.8</v>
      </c>
      <c r="I28" s="54">
        <f t="shared" si="1"/>
        <v>4.6222222222222218</v>
      </c>
    </row>
    <row r="29" spans="1:13" x14ac:dyDescent="0.2">
      <c r="B29" s="34"/>
      <c r="C29" s="35"/>
      <c r="D29" s="64" t="s">
        <v>35</v>
      </c>
      <c r="E29" s="55">
        <v>4650</v>
      </c>
      <c r="F29" s="55">
        <v>4720</v>
      </c>
      <c r="G29" s="83">
        <v>5415</v>
      </c>
      <c r="H29" s="39">
        <f t="shared" si="0"/>
        <v>1.1645161290322581</v>
      </c>
      <c r="I29" s="40">
        <f t="shared" si="1"/>
        <v>1.1472457627118644</v>
      </c>
      <c r="L29"/>
      <c r="M29" s="49"/>
    </row>
    <row r="30" spans="1:13" x14ac:dyDescent="0.2">
      <c r="B30" s="41"/>
      <c r="C30" s="27"/>
      <c r="D30" s="42" t="s">
        <v>36</v>
      </c>
      <c r="E30" s="47">
        <v>0</v>
      </c>
      <c r="F30" s="47">
        <v>478</v>
      </c>
      <c r="G30" s="47">
        <v>477</v>
      </c>
      <c r="H30" s="44">
        <f t="shared" si="0"/>
        <v>0</v>
      </c>
      <c r="I30" s="45">
        <f t="shared" si="1"/>
        <v>0.997907949790795</v>
      </c>
      <c r="L30"/>
    </row>
    <row r="31" spans="1:13" x14ac:dyDescent="0.2">
      <c r="A31" s="74"/>
      <c r="B31" s="85" t="s">
        <v>37</v>
      </c>
      <c r="C31" s="86" t="s">
        <v>38</v>
      </c>
      <c r="D31" s="86"/>
      <c r="E31" s="93">
        <f>SUM(E29)</f>
        <v>4650</v>
      </c>
      <c r="F31" s="93">
        <f>SUM(F29:F30)</f>
        <v>5198</v>
      </c>
      <c r="G31" s="93">
        <f>SUM(G29:G30)</f>
        <v>5892</v>
      </c>
      <c r="H31" s="53">
        <f t="shared" si="0"/>
        <v>1.2670967741935484</v>
      </c>
      <c r="I31" s="54">
        <f t="shared" si="1"/>
        <v>1.1335128895729127</v>
      </c>
      <c r="L31"/>
    </row>
    <row r="32" spans="1:13" x14ac:dyDescent="0.2">
      <c r="A32" s="74"/>
      <c r="B32" s="101"/>
      <c r="C32" s="102"/>
      <c r="D32" s="90" t="s">
        <v>39</v>
      </c>
      <c r="E32" s="91">
        <v>0</v>
      </c>
      <c r="F32" s="91">
        <v>0</v>
      </c>
      <c r="G32" s="92">
        <v>0</v>
      </c>
      <c r="H32" s="39">
        <f t="shared" si="0"/>
        <v>0</v>
      </c>
      <c r="I32" s="40">
        <f t="shared" si="1"/>
        <v>0</v>
      </c>
      <c r="L32"/>
    </row>
    <row r="33" spans="1:14" x14ac:dyDescent="0.2">
      <c r="A33" s="74"/>
      <c r="B33" s="103"/>
      <c r="C33" s="104"/>
      <c r="D33" s="105" t="s">
        <v>40</v>
      </c>
      <c r="E33" s="106">
        <v>119785</v>
      </c>
      <c r="F33" s="106">
        <v>119434</v>
      </c>
      <c r="G33" s="107">
        <v>122299</v>
      </c>
      <c r="H33" s="44">
        <f t="shared" si="0"/>
        <v>1.0209876027883291</v>
      </c>
      <c r="I33" s="45">
        <f t="shared" si="1"/>
        <v>1.0239881440795753</v>
      </c>
      <c r="L33"/>
    </row>
    <row r="34" spans="1:14" x14ac:dyDescent="0.2">
      <c r="A34" s="108"/>
      <c r="B34" s="104"/>
      <c r="C34" s="104"/>
      <c r="D34" s="109" t="s">
        <v>41</v>
      </c>
      <c r="E34" s="106">
        <v>11250</v>
      </c>
      <c r="F34" s="106">
        <v>11250</v>
      </c>
      <c r="G34" s="107">
        <v>10074</v>
      </c>
      <c r="H34" s="44">
        <f t="shared" si="0"/>
        <v>0.89546666666666663</v>
      </c>
      <c r="I34" s="45">
        <f t="shared" si="1"/>
        <v>0.89546666666666663</v>
      </c>
      <c r="J34" s="26"/>
      <c r="L34"/>
    </row>
    <row r="35" spans="1:14" x14ac:dyDescent="0.2">
      <c r="A35" s="74"/>
      <c r="B35" s="85" t="s">
        <v>42</v>
      </c>
      <c r="C35" s="86" t="s">
        <v>43</v>
      </c>
      <c r="D35" s="86"/>
      <c r="E35" s="93">
        <f>SUM(E32:E34)</f>
        <v>131035</v>
      </c>
      <c r="F35" s="93">
        <f>SUM(F32:F34)</f>
        <v>130684</v>
      </c>
      <c r="G35" s="100">
        <f>SUM(G32:G34)</f>
        <v>132373</v>
      </c>
      <c r="H35" s="53">
        <f t="shared" si="0"/>
        <v>1.0102110123249513</v>
      </c>
      <c r="I35" s="54">
        <f t="shared" si="1"/>
        <v>1.0129243059594135</v>
      </c>
      <c r="L35"/>
    </row>
    <row r="36" spans="1:14" x14ac:dyDescent="0.2">
      <c r="B36" s="85" t="s">
        <v>22</v>
      </c>
      <c r="C36" s="86" t="s">
        <v>23</v>
      </c>
      <c r="D36" s="86"/>
      <c r="E36" s="110">
        <v>500</v>
      </c>
      <c r="F36" s="110">
        <v>500</v>
      </c>
      <c r="G36" s="110">
        <v>441</v>
      </c>
      <c r="H36" s="111">
        <f t="shared" si="0"/>
        <v>0.88200000000000001</v>
      </c>
      <c r="I36" s="112">
        <f t="shared" si="1"/>
        <v>0.88200000000000001</v>
      </c>
      <c r="J36" s="49"/>
      <c r="L36"/>
    </row>
    <row r="37" spans="1:14" x14ac:dyDescent="0.2">
      <c r="B37" s="113"/>
      <c r="C37" s="114"/>
      <c r="D37" s="115" t="s">
        <v>44</v>
      </c>
      <c r="E37" s="116">
        <v>700</v>
      </c>
      <c r="F37" s="116">
        <v>2539</v>
      </c>
      <c r="G37" s="117">
        <v>2366</v>
      </c>
      <c r="H37" s="39">
        <f t="shared" si="0"/>
        <v>3.38</v>
      </c>
      <c r="I37" s="40">
        <f t="shared" si="1"/>
        <v>0.93186293816463173</v>
      </c>
      <c r="J37" s="49"/>
      <c r="L37"/>
    </row>
    <row r="38" spans="1:14" ht="13.5" thickBot="1" x14ac:dyDescent="0.25">
      <c r="B38" s="118" t="s">
        <v>18</v>
      </c>
      <c r="C38" s="119" t="s">
        <v>19</v>
      </c>
      <c r="D38" s="119"/>
      <c r="E38" s="120">
        <f>SUM(E37:E37)</f>
        <v>700</v>
      </c>
      <c r="F38" s="120">
        <f>SUM(F37:F37)</f>
        <v>2539</v>
      </c>
      <c r="G38" s="121">
        <f>SUM(G37:G37)</f>
        <v>2366</v>
      </c>
      <c r="H38" s="122">
        <f t="shared" si="0"/>
        <v>3.38</v>
      </c>
      <c r="I38" s="123">
        <f t="shared" si="1"/>
        <v>0.93186293816463173</v>
      </c>
      <c r="J38" s="49"/>
      <c r="L38"/>
    </row>
    <row r="39" spans="1:14" ht="13.5" thickBot="1" x14ac:dyDescent="0.25">
      <c r="A39" s="74"/>
      <c r="B39" s="124"/>
      <c r="C39" s="125" t="s">
        <v>45</v>
      </c>
      <c r="D39" s="126"/>
      <c r="E39" s="127">
        <f>E22+E24+E26+E28+E31+E35+E36+E38</f>
        <v>140594</v>
      </c>
      <c r="F39" s="127">
        <f>F22+F24+F26+F28+F31+F35+F36+F38</f>
        <v>142665</v>
      </c>
      <c r="G39" s="127">
        <f>G22+G24+G26+G28+G31+G35+G36+G38</f>
        <v>145823</v>
      </c>
      <c r="H39" s="80">
        <f t="shared" si="0"/>
        <v>1.037192198813605</v>
      </c>
      <c r="I39" s="81">
        <f t="shared" si="1"/>
        <v>1.022135772614166</v>
      </c>
      <c r="J39" s="49"/>
      <c r="L39"/>
    </row>
    <row r="40" spans="1:14" x14ac:dyDescent="0.2">
      <c r="A40" s="74"/>
      <c r="B40" s="128"/>
      <c r="C40" s="129"/>
      <c r="D40" s="130" t="s">
        <v>46</v>
      </c>
      <c r="E40" s="131">
        <v>2335</v>
      </c>
      <c r="F40" s="131">
        <v>2335</v>
      </c>
      <c r="G40" s="132">
        <v>5969</v>
      </c>
      <c r="H40" s="84">
        <f t="shared" si="0"/>
        <v>2.5563169164882229</v>
      </c>
      <c r="I40" s="133">
        <f t="shared" si="1"/>
        <v>2.5563169164882229</v>
      </c>
      <c r="J40" s="49"/>
      <c r="L40"/>
    </row>
    <row r="41" spans="1:14" x14ac:dyDescent="0.2">
      <c r="A41" s="134"/>
      <c r="B41" s="103"/>
      <c r="C41" s="104"/>
      <c r="D41" s="135" t="s">
        <v>47</v>
      </c>
      <c r="E41" s="106">
        <v>1000</v>
      </c>
      <c r="F41" s="106">
        <v>1000</v>
      </c>
      <c r="G41" s="107">
        <v>1239</v>
      </c>
      <c r="H41" s="44">
        <f t="shared" si="0"/>
        <v>1.2390000000000001</v>
      </c>
      <c r="I41" s="45">
        <f t="shared" si="1"/>
        <v>1.2390000000000001</v>
      </c>
      <c r="J41" s="49"/>
      <c r="L41"/>
      <c r="M41" s="49"/>
    </row>
    <row r="42" spans="1:14" ht="13.5" thickBot="1" x14ac:dyDescent="0.25">
      <c r="A42" s="74"/>
      <c r="B42" s="118" t="s">
        <v>42</v>
      </c>
      <c r="C42" s="119" t="s">
        <v>43</v>
      </c>
      <c r="D42" s="119"/>
      <c r="E42" s="120">
        <f>SUM(E40:E41)</f>
        <v>3335</v>
      </c>
      <c r="F42" s="120">
        <f>SUM(F40:F41)</f>
        <v>3335</v>
      </c>
      <c r="G42" s="121">
        <f>SUM(G40:G41)</f>
        <v>7208</v>
      </c>
      <c r="H42" s="122">
        <f t="shared" si="0"/>
        <v>2.1613193403298352</v>
      </c>
      <c r="I42" s="123">
        <f t="shared" si="1"/>
        <v>2.1613193403298352</v>
      </c>
      <c r="J42" s="49"/>
      <c r="L42"/>
    </row>
    <row r="43" spans="1:14" ht="13.5" thickBot="1" x14ac:dyDescent="0.25">
      <c r="B43" s="124"/>
      <c r="C43" s="125" t="s">
        <v>48</v>
      </c>
      <c r="D43" s="126"/>
      <c r="E43" s="127">
        <f>E42</f>
        <v>3335</v>
      </c>
      <c r="F43" s="127">
        <f>F42</f>
        <v>3335</v>
      </c>
      <c r="G43" s="136">
        <f>G42</f>
        <v>7208</v>
      </c>
      <c r="H43" s="80">
        <f t="shared" si="0"/>
        <v>2.1613193403298352</v>
      </c>
      <c r="I43" s="81">
        <f t="shared" si="1"/>
        <v>2.1613193403298352</v>
      </c>
      <c r="J43" s="49"/>
      <c r="L43"/>
    </row>
    <row r="44" spans="1:14" ht="13.5" thickBot="1" x14ac:dyDescent="0.25">
      <c r="B44" s="137" t="s">
        <v>49</v>
      </c>
      <c r="C44" s="138"/>
      <c r="D44" s="138"/>
      <c r="E44" s="139">
        <f>E19+E39+E43</f>
        <v>197409</v>
      </c>
      <c r="F44" s="139">
        <f>F19+F39+F43</f>
        <v>190630</v>
      </c>
      <c r="G44" s="140">
        <f>G19+G39+G43</f>
        <v>196478</v>
      </c>
      <c r="H44" s="141">
        <f t="shared" si="0"/>
        <v>0.99528390296288416</v>
      </c>
      <c r="I44" s="142">
        <f t="shared" si="1"/>
        <v>1.0306772281382783</v>
      </c>
      <c r="J44" s="49"/>
      <c r="L44"/>
    </row>
    <row r="45" spans="1:14" ht="13.5" customHeight="1" thickBot="1" x14ac:dyDescent="0.25">
      <c r="B45" s="124"/>
      <c r="C45" s="125" t="s">
        <v>50</v>
      </c>
      <c r="D45" s="126"/>
      <c r="E45" s="127">
        <f>'[1]Transfery tab. č.3 '!B58</f>
        <v>141386</v>
      </c>
      <c r="F45" s="127">
        <v>268361</v>
      </c>
      <c r="G45" s="143">
        <v>258230</v>
      </c>
      <c r="H45" s="80">
        <f t="shared" si="0"/>
        <v>1.8264184572729973</v>
      </c>
      <c r="I45" s="81">
        <f t="shared" si="1"/>
        <v>0.96224861287593955</v>
      </c>
      <c r="J45" s="49"/>
      <c r="L45"/>
    </row>
    <row r="46" spans="1:14" ht="13.5" thickBot="1" x14ac:dyDescent="0.25">
      <c r="B46" s="144" t="s">
        <v>51</v>
      </c>
      <c r="C46" s="145"/>
      <c r="D46" s="145"/>
      <c r="E46" s="146">
        <f>E44+E45</f>
        <v>338795</v>
      </c>
      <c r="F46" s="146">
        <f>F44+F45</f>
        <v>458991</v>
      </c>
      <c r="G46" s="146">
        <f>G44+G45</f>
        <v>454708</v>
      </c>
      <c r="H46" s="141">
        <f t="shared" si="0"/>
        <v>1.3421331483640551</v>
      </c>
      <c r="I46" s="142">
        <f t="shared" si="1"/>
        <v>0.99066866234849926</v>
      </c>
      <c r="L46"/>
    </row>
    <row r="47" spans="1:14" ht="13.5" thickBot="1" x14ac:dyDescent="0.25">
      <c r="B47" s="124"/>
      <c r="C47" s="125" t="s">
        <v>52</v>
      </c>
      <c r="D47" s="126"/>
      <c r="E47" s="127">
        <v>42592</v>
      </c>
      <c r="F47" s="127">
        <v>26629</v>
      </c>
      <c r="G47" s="136">
        <v>-19659</v>
      </c>
      <c r="H47" s="80">
        <f t="shared" si="0"/>
        <v>-0.46156555221637868</v>
      </c>
      <c r="I47" s="81">
        <f t="shared" si="1"/>
        <v>-0.73825528559089715</v>
      </c>
      <c r="L47"/>
      <c r="N47" s="74"/>
    </row>
    <row r="48" spans="1:14" ht="13.5" thickBot="1" x14ac:dyDescent="0.25">
      <c r="B48" s="124"/>
      <c r="C48" s="125" t="s">
        <v>53</v>
      </c>
      <c r="D48" s="126"/>
      <c r="E48" s="127">
        <v>-2750</v>
      </c>
      <c r="F48" s="127">
        <v>-2750</v>
      </c>
      <c r="G48" s="136">
        <v>-2750</v>
      </c>
      <c r="H48" s="80">
        <v>1</v>
      </c>
      <c r="I48" s="81">
        <v>1</v>
      </c>
      <c r="L48"/>
      <c r="N48" s="74"/>
    </row>
    <row r="49" spans="1:12" ht="13.5" thickBot="1" x14ac:dyDescent="0.25">
      <c r="B49" s="147" t="s">
        <v>54</v>
      </c>
      <c r="C49" s="148"/>
      <c r="D49" s="149"/>
      <c r="E49" s="139">
        <f>SUM(E46:E48)</f>
        <v>378637</v>
      </c>
      <c r="F49" s="139">
        <f>SUM(F46:F48)</f>
        <v>482870</v>
      </c>
      <c r="G49" s="139">
        <f>SUM(G46:G48)</f>
        <v>432299</v>
      </c>
      <c r="H49" s="141">
        <f>IF(E49&gt;0,G49/E49,0%)</f>
        <v>1.1417241315560813</v>
      </c>
      <c r="I49" s="142">
        <f>IF(F49&gt;0,G49/F49,0%)</f>
        <v>0.89526994843332575</v>
      </c>
      <c r="L49"/>
    </row>
    <row r="50" spans="1:12" x14ac:dyDescent="0.2">
      <c r="A50" s="49"/>
      <c r="B50" s="150"/>
      <c r="C50" s="151"/>
      <c r="D50" s="151"/>
      <c r="E50" s="150"/>
      <c r="F50" s="150"/>
      <c r="G50" s="150"/>
      <c r="H50" s="150"/>
      <c r="I50" s="150"/>
      <c r="L50"/>
    </row>
    <row r="51" spans="1:12" x14ac:dyDescent="0.2">
      <c r="B51" s="152"/>
      <c r="L51"/>
    </row>
    <row r="52" spans="1:12" x14ac:dyDescent="0.2">
      <c r="C52" s="153"/>
      <c r="D52" s="153"/>
      <c r="L52"/>
    </row>
    <row r="53" spans="1:12" x14ac:dyDescent="0.2">
      <c r="B53" s="152"/>
      <c r="L53"/>
    </row>
  </sheetData>
  <mergeCells count="3">
    <mergeCell ref="E1:I1"/>
    <mergeCell ref="B3:E3"/>
    <mergeCell ref="F3:I3"/>
  </mergeCells>
  <pageMargins left="0.98425196850393704" right="0.15748031496062992" top="0.62992125984251968" bottom="0.98425196850393704" header="0.35433070866141736" footer="0.51181102362204722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2017-06-22T07:11:51Z</dcterms:created>
  <dcterms:modified xsi:type="dcterms:W3CDTF">2017-06-22T07:12:16Z</dcterms:modified>
</cp:coreProperties>
</file>