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dlickama\Desktop\Schválený rozpočet na rok 2026\Schválený rozpočet\"/>
    </mc:Choice>
  </mc:AlternateContent>
  <xr:revisionPtr revIDLastSave="0" documentId="8_{4770AF67-0E5B-4024-8854-A196794F17BA}" xr6:coauthVersionLast="47" xr6:coauthVersionMax="47" xr10:uidLastSave="{00000000-0000-0000-0000-000000000000}"/>
  <bookViews>
    <workbookView xWindow="-110" yWindow="-110" windowWidth="25820" windowHeight="13900" xr2:uid="{D2CBE44C-2311-483C-AE99-9EFB4C7A11DC}"/>
  </bookViews>
  <sheets>
    <sheet name="Výdaje tab. č. 2 " sheetId="1" r:id="rId1"/>
  </sheets>
  <externalReferences>
    <externalReference r:id="rId2"/>
    <externalReference r:id="rId3"/>
    <externalReference r:id="rId4"/>
    <externalReference r:id="rId5"/>
  </externalReferences>
  <definedNames>
    <definedName name="dates" localSheetId="0">[1]číselník!$B$42:$C$54</definedName>
    <definedName name="dates">[2]číselník!$B$42:$C$54</definedName>
    <definedName name="joj">#REF!</definedName>
    <definedName name="_xlnm.Print_Area" localSheetId="0">'Výdaje tab. č. 2 '!$A$1:$G$62</definedName>
    <definedName name="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G56" i="1" s="1"/>
  <c r="F54" i="1"/>
  <c r="F56" i="1" s="1"/>
  <c r="E54" i="1"/>
  <c r="E56" i="1" s="1"/>
  <c r="D54" i="1"/>
  <c r="D56" i="1" s="1"/>
  <c r="G51" i="1"/>
  <c r="G42" i="1"/>
  <c r="G40" i="1"/>
  <c r="F40" i="1"/>
  <c r="E40" i="1"/>
  <c r="D40" i="1"/>
  <c r="G38" i="1"/>
  <c r="F38" i="1"/>
  <c r="E38" i="1"/>
  <c r="D38" i="1"/>
  <c r="G36" i="1"/>
  <c r="F36" i="1"/>
  <c r="E36" i="1"/>
  <c r="D36" i="1"/>
  <c r="G33" i="1"/>
  <c r="F33" i="1"/>
  <c r="E33" i="1"/>
  <c r="D33" i="1"/>
  <c r="G31" i="1"/>
  <c r="F31" i="1"/>
  <c r="E31" i="1"/>
  <c r="D31" i="1"/>
  <c r="G29" i="1"/>
  <c r="G28" i="1"/>
  <c r="F27" i="1"/>
  <c r="E27" i="1"/>
  <c r="D27" i="1"/>
  <c r="G25" i="1"/>
  <c r="G27" i="1" s="1"/>
  <c r="G24" i="1"/>
  <c r="F24" i="1"/>
  <c r="E24" i="1"/>
  <c r="D24" i="1"/>
  <c r="G22" i="1"/>
  <c r="F22" i="1"/>
  <c r="E22" i="1"/>
  <c r="D22" i="1"/>
  <c r="F20" i="1"/>
  <c r="E20" i="1"/>
  <c r="D20" i="1"/>
  <c r="G19" i="1"/>
  <c r="G20" i="1" s="1"/>
  <c r="G18" i="1"/>
  <c r="F18" i="1"/>
  <c r="E18" i="1"/>
  <c r="D18" i="1"/>
  <c r="G14" i="1"/>
  <c r="F14" i="1"/>
  <c r="E14" i="1"/>
  <c r="D14" i="1"/>
  <c r="G13" i="1"/>
  <c r="F12" i="1"/>
  <c r="F44" i="1" s="1"/>
  <c r="F57" i="1" s="1"/>
  <c r="E12" i="1"/>
  <c r="E44" i="1" s="1"/>
  <c r="E57" i="1" s="1"/>
  <c r="D12" i="1"/>
  <c r="D44" i="1" s="1"/>
  <c r="D57" i="1" s="1"/>
  <c r="G10" i="1"/>
  <c r="G12" i="1" s="1"/>
  <c r="G44" i="1" s="1"/>
  <c r="G57" i="1" s="1"/>
  <c r="D10" i="1"/>
  <c r="G9" i="1"/>
  <c r="D9" i="1"/>
  <c r="G8" i="1"/>
  <c r="D8" i="1"/>
</calcChain>
</file>

<file path=xl/sharedStrings.xml><?xml version="1.0" encoding="utf-8"?>
<sst xmlns="http://schemas.openxmlformats.org/spreadsheetml/2006/main" count="78" uniqueCount="71">
  <si>
    <t>Schválený rozpočet výdajů MOb MOaP na rok 2026 (v tis. Kč)                               tabulka č. 2</t>
  </si>
  <si>
    <t>VÝDAJE</t>
  </si>
  <si>
    <t>Schválený</t>
  </si>
  <si>
    <t>Úpravený rozpočet k 30.09.2025</t>
  </si>
  <si>
    <t>Plnění</t>
  </si>
  <si>
    <t>rozpočet</t>
  </si>
  <si>
    <t>rozpočtu</t>
  </si>
  <si>
    <t>roku 2025</t>
  </si>
  <si>
    <t>k 30.09.2025</t>
  </si>
  <si>
    <t>na rok 2026</t>
  </si>
  <si>
    <t>běžné výdaje</t>
  </si>
  <si>
    <t>Úsek školství a volnočasových aktivit</t>
  </si>
  <si>
    <t>Neinvestiční příspěvky CKV MO</t>
  </si>
  <si>
    <t>Neinvest.přísp. základním a mateřským školám</t>
  </si>
  <si>
    <t>Neinvestiční transfery</t>
  </si>
  <si>
    <t>OŠR</t>
  </si>
  <si>
    <t>Odbor strategického rozvoje, školství a volnočasových aktivit</t>
  </si>
  <si>
    <t>Úsek péče o občany</t>
  </si>
  <si>
    <t>OSV</t>
  </si>
  <si>
    <t xml:space="preserve">Odbor sociálních věcí </t>
  </si>
  <si>
    <t>Úsek obřadů a slavností</t>
  </si>
  <si>
    <t>Úsek IZS, PO,BOZP</t>
  </si>
  <si>
    <t>Úsek hospodářské správy</t>
  </si>
  <si>
    <t>OVV</t>
  </si>
  <si>
    <t xml:space="preserve">Odbor vnitřních věcí </t>
  </si>
  <si>
    <t>Úsek osobních výdajů</t>
  </si>
  <si>
    <t>Osobní výdaje</t>
  </si>
  <si>
    <t>Úsek výpočetní techniky</t>
  </si>
  <si>
    <t>Výpočetní technika</t>
  </si>
  <si>
    <t>Úsek sekretariátů</t>
  </si>
  <si>
    <t>Sekretariáty</t>
  </si>
  <si>
    <t>Úsek vnějších vztahů</t>
  </si>
  <si>
    <t>Úsek vnitřních vztahů</t>
  </si>
  <si>
    <t>Vnější a vnitřní vztahy</t>
  </si>
  <si>
    <t>Úsek místního hospodářství</t>
  </si>
  <si>
    <t>Neinvestiční příspěvek Technickým službám MOaP</t>
  </si>
  <si>
    <t>Úsek investic a oprav</t>
  </si>
  <si>
    <t>OIMH</t>
  </si>
  <si>
    <t xml:space="preserve">Odbor investic a místního hospodářství </t>
  </si>
  <si>
    <t>Úsek správy domovního a bytového fondu</t>
  </si>
  <si>
    <t>OSDF</t>
  </si>
  <si>
    <t>Odbor správy domovního fondu</t>
  </si>
  <si>
    <t>Úsek privatizace domovního a bytového fondu</t>
  </si>
  <si>
    <t xml:space="preserve">Úsek majetku </t>
  </si>
  <si>
    <t>OM</t>
  </si>
  <si>
    <t>Odbor majetku</t>
  </si>
  <si>
    <t>Úsek stavebního řádu a přestupků</t>
  </si>
  <si>
    <t>OSŘP</t>
  </si>
  <si>
    <t>Odbor stavebního řádu a přestupků</t>
  </si>
  <si>
    <t>Úsek financí a rozpočtu (bez rezerv a převodů)</t>
  </si>
  <si>
    <t>OFR</t>
  </si>
  <si>
    <t>Odbor financí a rozpočtu</t>
  </si>
  <si>
    <t>Rezerva na krizová opatření</t>
  </si>
  <si>
    <t>Rezerva na obnovu str. zařízení v ZŠ a obnovu byt., nebyt. fondu</t>
  </si>
  <si>
    <t xml:space="preserve"> </t>
  </si>
  <si>
    <t>Další nespecifikované rezervy</t>
  </si>
  <si>
    <t>B Ě Ź N É  V Ý D A J E    C E L K E M</t>
  </si>
  <si>
    <t>kapitálové výdaje</t>
  </si>
  <si>
    <t>odboru strategického rozvoje, školství a volnočasových aktivit</t>
  </si>
  <si>
    <t>odboru investic a místního hospodářství</t>
  </si>
  <si>
    <t>odboru správy domovního a bytového fondu</t>
  </si>
  <si>
    <t>odboru vnitřních věcí a oddělení informačních technologií</t>
  </si>
  <si>
    <t xml:space="preserve">OSV </t>
  </si>
  <si>
    <t>odboru sociálních věcí</t>
  </si>
  <si>
    <t>v tom transfery</t>
  </si>
  <si>
    <t>Rezerva kapitálových výdajů</t>
  </si>
  <si>
    <t>Rezerva na participativní rozpočet</t>
  </si>
  <si>
    <t>Kapitálové výdaje odborů</t>
  </si>
  <si>
    <t>Investiční transfery příspěvkovým organizacím</t>
  </si>
  <si>
    <t>K A P I T Á L O V É  V Ý D A J E   C E L K E M</t>
  </si>
  <si>
    <t>V Ý D A J E    C E L K E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</si>
</sst>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"/>
      <charset val="238"/>
    </font>
    <font>
      <b/>
      <sz val="14"/>
      <color indexed="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theme="5" tint="-0.249977111117893"/>
      <name val="Arial"/>
      <family val="2"/>
      <charset val="238"/>
    </font>
    <font>
      <b/>
      <i/>
      <sz val="10"/>
      <color indexed="16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name val="Arial"/>
      <family val="2"/>
    </font>
    <font>
      <sz val="10"/>
      <color indexed="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CFBC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9" fillId="0" borderId="0"/>
    <xf numFmtId="0" fontId="6" fillId="0" borderId="0"/>
  </cellStyleXfs>
  <cellXfs count="175">
    <xf numFmtId="0" fontId="0" fillId="0" borderId="0" xfId="0"/>
    <xf numFmtId="0" fontId="1" fillId="2" borderId="0" xfId="0" applyFont="1" applyFill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wrapText="1"/>
    </xf>
    <xf numFmtId="3" fontId="5" fillId="2" borderId="6" xfId="1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 wrapText="1"/>
    </xf>
    <xf numFmtId="3" fontId="5" fillId="2" borderId="10" xfId="1" applyNumberFormat="1" applyFont="1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 wrapText="1"/>
    </xf>
    <xf numFmtId="164" fontId="5" fillId="2" borderId="14" xfId="1" applyNumberFormat="1" applyFont="1" applyFill="1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7" fillId="2" borderId="16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5" fillId="2" borderId="5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3" fontId="6" fillId="0" borderId="23" xfId="2" applyNumberFormat="1" applyBorder="1"/>
    <xf numFmtId="3" fontId="6" fillId="0" borderId="24" xfId="2" applyNumberFormat="1" applyBorder="1"/>
    <xf numFmtId="3" fontId="6" fillId="0" borderId="25" xfId="2" applyNumberFormat="1" applyBorder="1"/>
    <xf numFmtId="0" fontId="8" fillId="0" borderId="0" xfId="0" applyFont="1"/>
    <xf numFmtId="3" fontId="6" fillId="0" borderId="9" xfId="2" applyNumberFormat="1" applyBorder="1"/>
    <xf numFmtId="3" fontId="6" fillId="0" borderId="8" xfId="2" applyNumberFormat="1" applyBorder="1"/>
    <xf numFmtId="3" fontId="6" fillId="0" borderId="15" xfId="2" applyNumberFormat="1" applyBorder="1"/>
    <xf numFmtId="0" fontId="0" fillId="3" borderId="0" xfId="0" applyFill="1"/>
    <xf numFmtId="0" fontId="10" fillId="4" borderId="26" xfId="3" applyFont="1" applyFill="1" applyBorder="1"/>
    <xf numFmtId="0" fontId="10" fillId="4" borderId="27" xfId="3" applyFont="1" applyFill="1" applyBorder="1"/>
    <xf numFmtId="0" fontId="10" fillId="4" borderId="27" xfId="0" applyFont="1" applyFill="1" applyBorder="1"/>
    <xf numFmtId="3" fontId="10" fillId="4" borderId="28" xfId="3" applyNumberFormat="1" applyFont="1" applyFill="1" applyBorder="1"/>
    <xf numFmtId="3" fontId="10" fillId="4" borderId="29" xfId="3" applyNumberFormat="1" applyFont="1" applyFill="1" applyBorder="1"/>
    <xf numFmtId="3" fontId="0" fillId="0" borderId="0" xfId="0" applyNumberFormat="1"/>
    <xf numFmtId="0" fontId="6" fillId="0" borderId="0" xfId="0" applyFont="1"/>
    <xf numFmtId="3" fontId="6" fillId="0" borderId="30" xfId="4" applyNumberFormat="1" applyBorder="1"/>
    <xf numFmtId="3" fontId="6" fillId="0" borderId="23" xfId="4" applyNumberFormat="1" applyBorder="1"/>
    <xf numFmtId="3" fontId="6" fillId="0" borderId="24" xfId="4" applyNumberFormat="1" applyBorder="1"/>
    <xf numFmtId="3" fontId="6" fillId="0" borderId="25" xfId="4" applyNumberFormat="1" applyBorder="1"/>
    <xf numFmtId="0" fontId="6" fillId="0" borderId="7" xfId="3" applyFont="1" applyBorder="1"/>
    <xf numFmtId="0" fontId="6" fillId="0" borderId="0" xfId="3" applyFont="1"/>
    <xf numFmtId="3" fontId="6" fillId="0" borderId="30" xfId="1" applyNumberFormat="1" applyBorder="1"/>
    <xf numFmtId="3" fontId="6" fillId="0" borderId="23" xfId="1" applyNumberFormat="1" applyBorder="1"/>
    <xf numFmtId="3" fontId="6" fillId="0" borderId="24" xfId="1" applyNumberFormat="1" applyBorder="1"/>
    <xf numFmtId="3" fontId="6" fillId="0" borderId="25" xfId="1" applyNumberFormat="1" applyBorder="1"/>
    <xf numFmtId="0" fontId="9" fillId="0" borderId="0" xfId="3"/>
    <xf numFmtId="3" fontId="6" fillId="0" borderId="31" xfId="1" applyNumberFormat="1" applyBorder="1"/>
    <xf numFmtId="3" fontId="6" fillId="0" borderId="9" xfId="1" applyNumberFormat="1" applyBorder="1"/>
    <xf numFmtId="3" fontId="6" fillId="0" borderId="8" xfId="1" applyNumberFormat="1" applyBorder="1"/>
    <xf numFmtId="3" fontId="6" fillId="0" borderId="15" xfId="1" applyNumberFormat="1" applyBorder="1"/>
    <xf numFmtId="0" fontId="5" fillId="0" borderId="7" xfId="0" applyFont="1" applyBorder="1"/>
    <xf numFmtId="0" fontId="5" fillId="0" borderId="0" xfId="0" applyFont="1"/>
    <xf numFmtId="3" fontId="6" fillId="0" borderId="31" xfId="3" applyNumberFormat="1" applyFont="1" applyBorder="1"/>
    <xf numFmtId="3" fontId="6" fillId="0" borderId="9" xfId="3" applyNumberFormat="1" applyFont="1" applyBorder="1"/>
    <xf numFmtId="3" fontId="9" fillId="0" borderId="8" xfId="3" applyNumberFormat="1" applyBorder="1"/>
    <xf numFmtId="3" fontId="9" fillId="0" borderId="15" xfId="3" applyNumberFormat="1" applyBorder="1"/>
    <xf numFmtId="0" fontId="10" fillId="0" borderId="7" xfId="3" applyFont="1" applyBorder="1"/>
    <xf numFmtId="0" fontId="10" fillId="0" borderId="0" xfId="3" applyFont="1"/>
    <xf numFmtId="0" fontId="5" fillId="4" borderId="26" xfId="3" applyFont="1" applyFill="1" applyBorder="1"/>
    <xf numFmtId="0" fontId="5" fillId="4" borderId="27" xfId="3" applyFont="1" applyFill="1" applyBorder="1"/>
    <xf numFmtId="0" fontId="5" fillId="4" borderId="27" xfId="0" applyFont="1" applyFill="1" applyBorder="1"/>
    <xf numFmtId="3" fontId="5" fillId="4" borderId="28" xfId="3" applyNumberFormat="1" applyFont="1" applyFill="1" applyBorder="1"/>
    <xf numFmtId="3" fontId="5" fillId="4" borderId="29" xfId="3" applyNumberFormat="1" applyFont="1" applyFill="1" applyBorder="1"/>
    <xf numFmtId="0" fontId="0" fillId="5" borderId="0" xfId="0" applyFill="1"/>
    <xf numFmtId="0" fontId="5" fillId="5" borderId="7" xfId="3" applyFont="1" applyFill="1" applyBorder="1"/>
    <xf numFmtId="0" fontId="5" fillId="5" borderId="0" xfId="3" applyFont="1" applyFill="1"/>
    <xf numFmtId="0" fontId="6" fillId="5" borderId="0" xfId="0" applyFont="1" applyFill="1"/>
    <xf numFmtId="0" fontId="6" fillId="5" borderId="7" xfId="3" applyFont="1" applyFill="1" applyBorder="1"/>
    <xf numFmtId="0" fontId="6" fillId="5" borderId="0" xfId="3" applyFont="1" applyFill="1"/>
    <xf numFmtId="3" fontId="9" fillId="0" borderId="9" xfId="3" applyNumberFormat="1" applyBorder="1"/>
    <xf numFmtId="3" fontId="6" fillId="0" borderId="10" xfId="1" applyNumberFormat="1" applyBorder="1"/>
    <xf numFmtId="0" fontId="10" fillId="4" borderId="32" xfId="0" applyFont="1" applyFill="1" applyBorder="1"/>
    <xf numFmtId="0" fontId="10" fillId="0" borderId="0" xfId="0" applyFont="1"/>
    <xf numFmtId="0" fontId="0" fillId="0" borderId="8" xfId="0" applyBorder="1"/>
    <xf numFmtId="0" fontId="10" fillId="0" borderId="7" xfId="0" applyFont="1" applyBorder="1"/>
    <xf numFmtId="0" fontId="10" fillId="4" borderId="7" xfId="3" applyFont="1" applyFill="1" applyBorder="1"/>
    <xf numFmtId="0" fontId="10" fillId="4" borderId="0" xfId="3" applyFont="1" applyFill="1"/>
    <xf numFmtId="0" fontId="10" fillId="4" borderId="0" xfId="0" applyFont="1" applyFill="1"/>
    <xf numFmtId="3" fontId="10" fillId="4" borderId="31" xfId="3" applyNumberFormat="1" applyFont="1" applyFill="1" applyBorder="1"/>
    <xf numFmtId="3" fontId="10" fillId="4" borderId="10" xfId="3" applyNumberFormat="1" applyFont="1" applyFill="1" applyBorder="1"/>
    <xf numFmtId="0" fontId="11" fillId="0" borderId="22" xfId="0" applyFont="1" applyBorder="1"/>
    <xf numFmtId="0" fontId="10" fillId="4" borderId="26" xfId="0" applyFont="1" applyFill="1" applyBorder="1" applyAlignment="1">
      <alignment vertical="center"/>
    </xf>
    <xf numFmtId="0" fontId="10" fillId="4" borderId="27" xfId="0" applyFont="1" applyFill="1" applyBorder="1" applyAlignment="1">
      <alignment vertical="center"/>
    </xf>
    <xf numFmtId="3" fontId="10" fillId="4" borderId="9" xfId="3" applyNumberFormat="1" applyFont="1" applyFill="1" applyBorder="1"/>
    <xf numFmtId="3" fontId="10" fillId="4" borderId="8" xfId="3" applyNumberFormat="1" applyFont="1" applyFill="1" applyBorder="1"/>
    <xf numFmtId="3" fontId="5" fillId="4" borderId="10" xfId="0" applyNumberFormat="1" applyFont="1" applyFill="1" applyBorder="1"/>
    <xf numFmtId="0" fontId="10" fillId="4" borderId="33" xfId="3" applyFont="1" applyFill="1" applyBorder="1"/>
    <xf numFmtId="0" fontId="10" fillId="4" borderId="34" xfId="3" applyFont="1" applyFill="1" applyBorder="1"/>
    <xf numFmtId="0" fontId="10" fillId="4" borderId="34" xfId="0" applyFont="1" applyFill="1" applyBorder="1"/>
    <xf numFmtId="3" fontId="10" fillId="4" borderId="35" xfId="3" applyNumberFormat="1" applyFont="1" applyFill="1" applyBorder="1"/>
    <xf numFmtId="3" fontId="10" fillId="4" borderId="36" xfId="3" applyNumberFormat="1" applyFont="1" applyFill="1" applyBorder="1"/>
    <xf numFmtId="3" fontId="10" fillId="4" borderId="37" xfId="3" applyNumberFormat="1" applyFont="1" applyFill="1" applyBorder="1"/>
    <xf numFmtId="3" fontId="10" fillId="4" borderId="38" xfId="0" applyNumberFormat="1" applyFont="1" applyFill="1" applyBorder="1"/>
    <xf numFmtId="0" fontId="8" fillId="0" borderId="0" xfId="0" applyFont="1" applyAlignment="1">
      <alignment horizontal="left"/>
    </xf>
    <xf numFmtId="0" fontId="10" fillId="4" borderId="39" xfId="3" applyFont="1" applyFill="1" applyBorder="1"/>
    <xf numFmtId="0" fontId="10" fillId="4" borderId="40" xfId="3" applyFont="1" applyFill="1" applyBorder="1"/>
    <xf numFmtId="0" fontId="10" fillId="4" borderId="40" xfId="0" applyFont="1" applyFill="1" applyBorder="1"/>
    <xf numFmtId="3" fontId="10" fillId="4" borderId="41" xfId="3" applyNumberFormat="1" applyFont="1" applyFill="1" applyBorder="1"/>
    <xf numFmtId="3" fontId="10" fillId="4" borderId="42" xfId="3" applyNumberFormat="1" applyFont="1" applyFill="1" applyBorder="1"/>
    <xf numFmtId="3" fontId="10" fillId="4" borderId="43" xfId="3" applyNumberFormat="1" applyFont="1" applyFill="1" applyBorder="1"/>
    <xf numFmtId="3" fontId="10" fillId="4" borderId="44" xfId="3" applyNumberFormat="1" applyFont="1" applyFill="1" applyBorder="1"/>
    <xf numFmtId="0" fontId="5" fillId="6" borderId="2" xfId="0" applyFont="1" applyFill="1" applyBorder="1" applyAlignment="1">
      <alignment vertical="center"/>
    </xf>
    <xf numFmtId="0" fontId="5" fillId="6" borderId="3" xfId="0" applyFont="1" applyFill="1" applyBorder="1"/>
    <xf numFmtId="0" fontId="0" fillId="6" borderId="3" xfId="0" applyFill="1" applyBorder="1"/>
    <xf numFmtId="3" fontId="5" fillId="6" borderId="5" xfId="0" applyNumberFormat="1" applyFont="1" applyFill="1" applyBorder="1" applyAlignment="1">
      <alignment vertical="center"/>
    </xf>
    <xf numFmtId="3" fontId="5" fillId="6" borderId="6" xfId="0" applyNumberFormat="1" applyFont="1" applyFill="1" applyBorder="1" applyAlignment="1">
      <alignment vertical="center"/>
    </xf>
    <xf numFmtId="0" fontId="7" fillId="2" borderId="16" xfId="0" applyFont="1" applyFill="1" applyBorder="1"/>
    <xf numFmtId="0" fontId="0" fillId="2" borderId="17" xfId="0" applyFill="1" applyBorder="1"/>
    <xf numFmtId="0" fontId="5" fillId="2" borderId="17" xfId="0" applyFont="1" applyFill="1" applyBorder="1" applyAlignment="1">
      <alignment vertical="center"/>
    </xf>
    <xf numFmtId="3" fontId="5" fillId="2" borderId="45" xfId="0" applyNumberFormat="1" applyFont="1" applyFill="1" applyBorder="1" applyAlignment="1">
      <alignment vertical="center"/>
    </xf>
    <xf numFmtId="3" fontId="5" fillId="2" borderId="19" xfId="0" applyNumberFormat="1" applyFont="1" applyFill="1" applyBorder="1" applyAlignment="1">
      <alignment vertical="center"/>
    </xf>
    <xf numFmtId="3" fontId="5" fillId="2" borderId="18" xfId="0" applyNumberFormat="1" applyFont="1" applyFill="1" applyBorder="1" applyAlignment="1">
      <alignment vertical="center"/>
    </xf>
    <xf numFmtId="3" fontId="5" fillId="2" borderId="20" xfId="0" applyNumberFormat="1" applyFont="1" applyFill="1" applyBorder="1" applyAlignment="1">
      <alignment vertical="center"/>
    </xf>
    <xf numFmtId="3" fontId="6" fillId="0" borderId="30" xfId="0" applyNumberFormat="1" applyFont="1" applyBorder="1"/>
    <xf numFmtId="3" fontId="6" fillId="0" borderId="46" xfId="0" applyNumberFormat="1" applyFont="1" applyBorder="1"/>
    <xf numFmtId="3" fontId="6" fillId="0" borderId="31" xfId="0" applyNumberFormat="1" applyFont="1" applyBorder="1"/>
    <xf numFmtId="3" fontId="6" fillId="0" borderId="10" xfId="0" applyNumberFormat="1" applyFont="1" applyBorder="1"/>
    <xf numFmtId="0" fontId="5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12" fillId="0" borderId="0" xfId="0" applyFont="1"/>
    <xf numFmtId="3" fontId="13" fillId="0" borderId="31" xfId="0" applyNumberFormat="1" applyFont="1" applyBorder="1"/>
    <xf numFmtId="3" fontId="13" fillId="0" borderId="10" xfId="0" applyNumberFormat="1" applyFont="1" applyBorder="1"/>
    <xf numFmtId="0" fontId="14" fillId="0" borderId="0" xfId="0" applyFont="1" applyAlignment="1">
      <alignment vertical="center"/>
    </xf>
    <xf numFmtId="3" fontId="6" fillId="0" borderId="9" xfId="0" applyNumberFormat="1" applyFont="1" applyBorder="1"/>
    <xf numFmtId="0" fontId="10" fillId="6" borderId="26" xfId="3" applyFont="1" applyFill="1" applyBorder="1"/>
    <xf numFmtId="0" fontId="10" fillId="6" borderId="27" xfId="3" applyFont="1" applyFill="1" applyBorder="1"/>
    <xf numFmtId="0" fontId="10" fillId="6" borderId="27" xfId="0" applyFont="1" applyFill="1" applyBorder="1"/>
    <xf numFmtId="3" fontId="10" fillId="6" borderId="28" xfId="3" applyNumberFormat="1" applyFont="1" applyFill="1" applyBorder="1"/>
    <xf numFmtId="3" fontId="10" fillId="6" borderId="29" xfId="3" applyNumberFormat="1" applyFont="1" applyFill="1" applyBorder="1"/>
    <xf numFmtId="0" fontId="11" fillId="0" borderId="7" xfId="0" applyFont="1" applyBorder="1"/>
    <xf numFmtId="0" fontId="11" fillId="0" borderId="0" xfId="0" applyFont="1"/>
    <xf numFmtId="3" fontId="0" fillId="0" borderId="31" xfId="0" applyNumberFormat="1" applyBorder="1"/>
    <xf numFmtId="3" fontId="0" fillId="0" borderId="9" xfId="0" applyNumberFormat="1" applyBorder="1"/>
    <xf numFmtId="3" fontId="0" fillId="0" borderId="8" xfId="0" applyNumberFormat="1" applyBorder="1"/>
    <xf numFmtId="3" fontId="0" fillId="0" borderId="15" xfId="0" applyNumberFormat="1" applyBorder="1"/>
    <xf numFmtId="0" fontId="5" fillId="6" borderId="7" xfId="0" applyFont="1" applyFill="1" applyBorder="1"/>
    <xf numFmtId="0" fontId="5" fillId="6" borderId="0" xfId="0" applyFont="1" applyFill="1"/>
    <xf numFmtId="3" fontId="5" fillId="6" borderId="8" xfId="0" applyNumberFormat="1" applyFont="1" applyFill="1" applyBorder="1"/>
    <xf numFmtId="3" fontId="5" fillId="6" borderId="15" xfId="0" applyNumberFormat="1" applyFont="1" applyFill="1" applyBorder="1"/>
    <xf numFmtId="0" fontId="5" fillId="4" borderId="47" xfId="0" applyFont="1" applyFill="1" applyBorder="1" applyAlignment="1">
      <alignment vertical="center"/>
    </xf>
    <xf numFmtId="0" fontId="0" fillId="4" borderId="48" xfId="0" applyFill="1" applyBorder="1"/>
    <xf numFmtId="3" fontId="5" fillId="4" borderId="49" xfId="0" applyNumberFormat="1" applyFont="1" applyFill="1" applyBorder="1" applyAlignment="1">
      <alignment vertical="center"/>
    </xf>
    <xf numFmtId="3" fontId="5" fillId="4" borderId="50" xfId="0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3" xfId="0" applyBorder="1"/>
    <xf numFmtId="3" fontId="5" fillId="0" borderId="3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3" fontId="16" fillId="0" borderId="0" xfId="0" applyNumberFormat="1" applyFont="1"/>
    <xf numFmtId="3" fontId="17" fillId="0" borderId="0" xfId="0" applyNumberFormat="1" applyFont="1"/>
    <xf numFmtId="3" fontId="3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2" fillId="0" borderId="0" xfId="0" applyNumberFormat="1" applyFont="1"/>
  </cellXfs>
  <cellStyles count="5">
    <cellStyle name="Normální" xfId="0" builtinId="0"/>
    <cellStyle name="Normální 10" xfId="1" xr:uid="{BBCE5B6F-8889-420F-A7F0-533CC4F87BF7}"/>
    <cellStyle name="Normální 8" xfId="2" xr:uid="{4DC8C0E4-C173-45CF-8CCF-03E43F538F8B}"/>
    <cellStyle name="Normální 9" xfId="4" xr:uid="{CBE2E76B-85B3-409E-8FDA-8BF8E5006A4E}"/>
    <cellStyle name="normální_čerpání příjmů 5-2005" xfId="3" xr:uid="{E0A285C9-7D93-46BE-8CA4-B169079AED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zapletalovaal\AppData\Local\Microsoft\Windows\Temporary%20Internet%20Files\Content.Outlook\YP38HINJ\I.%20pololet&#237;%20ZMOb\plni&#269;ka%20k%2031.3.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zapletalovaal\AppData\Local\Microsoft\Windows\Temporary%20Internet%20Files\Content.Outlook\YP38HINJ\plni&#269;ka%20k%2031.3.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palarcikovave\Desktop\Documents\2013\Hospoda&#345;en&#237;%20%20I.%20pololet&#237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dlickama\Desktop\Schv&#225;len&#253;%20rozpo&#269;et%20na%20rok%202026\Schv&#225;len&#253;%20rozpo&#269;et\Souhrnn&#225;%20tabulka%202026%20-%201,2,3.xls" TargetMode="External"/><Relationship Id="rId1" Type="http://schemas.openxmlformats.org/officeDocument/2006/relationships/externalLinkPath" Target="Souhrnn&#225;%20tabulka%202026%20-%201,2,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říjmy tab. č. 1"/>
      <sheetName val="Výdaje tab. č. 2"/>
      <sheetName val="Transfery tab. č.3 "/>
      <sheetName val="Příjmy tab.č. 4a"/>
      <sheetName val="Výdaje odpa tab.č.4b"/>
      <sheetName val="Kap.výdaje tab.č.4c"/>
      <sheetName val="Kapitálové výdaje tab.č.5"/>
      <sheetName val="Výsledek hosp. PO tab. č. 6 "/>
      <sheetName val="Graf1"/>
      <sheetName val="Graf 2"/>
      <sheetName val="Zkratk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říjmy tab. č. 1 "/>
      <sheetName val="Výdaje tab. č. 2 "/>
      <sheetName val="Očekávané transfery tab. č. 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09A9-2D3F-47C2-90FE-8DA18E651FA7}">
  <sheetPr>
    <pageSetUpPr fitToPage="1"/>
  </sheetPr>
  <dimension ref="A1:AJ90"/>
  <sheetViews>
    <sheetView showGridLines="0" tabSelected="1" zoomScaleNormal="100" workbookViewId="0">
      <selection activeCell="C12" sqref="C12"/>
    </sheetView>
  </sheetViews>
  <sheetFormatPr defaultRowHeight="12.5" x14ac:dyDescent="0.25"/>
  <cols>
    <col min="1" max="1" width="7.26953125" customWidth="1"/>
    <col min="2" max="2" width="2.54296875" customWidth="1"/>
    <col min="3" max="3" width="52.7265625" customWidth="1"/>
    <col min="4" max="7" width="12.7265625" customWidth="1"/>
    <col min="22" max="22" width="35.54296875" customWidth="1"/>
    <col min="257" max="257" width="7.26953125" customWidth="1"/>
    <col min="258" max="258" width="2.54296875" customWidth="1"/>
    <col min="259" max="259" width="52.7265625" customWidth="1"/>
    <col min="260" max="263" width="12.7265625" customWidth="1"/>
    <col min="278" max="278" width="35.54296875" customWidth="1"/>
    <col min="513" max="513" width="7.26953125" customWidth="1"/>
    <col min="514" max="514" width="2.54296875" customWidth="1"/>
    <col min="515" max="515" width="52.7265625" customWidth="1"/>
    <col min="516" max="519" width="12.7265625" customWidth="1"/>
    <col min="534" max="534" width="35.54296875" customWidth="1"/>
    <col min="769" max="769" width="7.26953125" customWidth="1"/>
    <col min="770" max="770" width="2.54296875" customWidth="1"/>
    <col min="771" max="771" width="52.7265625" customWidth="1"/>
    <col min="772" max="775" width="12.7265625" customWidth="1"/>
    <col min="790" max="790" width="35.54296875" customWidth="1"/>
    <col min="1025" max="1025" width="7.26953125" customWidth="1"/>
    <col min="1026" max="1026" width="2.54296875" customWidth="1"/>
    <col min="1027" max="1027" width="52.7265625" customWidth="1"/>
    <col min="1028" max="1031" width="12.7265625" customWidth="1"/>
    <col min="1046" max="1046" width="35.54296875" customWidth="1"/>
    <col min="1281" max="1281" width="7.26953125" customWidth="1"/>
    <col min="1282" max="1282" width="2.54296875" customWidth="1"/>
    <col min="1283" max="1283" width="52.7265625" customWidth="1"/>
    <col min="1284" max="1287" width="12.7265625" customWidth="1"/>
    <col min="1302" max="1302" width="35.54296875" customWidth="1"/>
    <col min="1537" max="1537" width="7.26953125" customWidth="1"/>
    <col min="1538" max="1538" width="2.54296875" customWidth="1"/>
    <col min="1539" max="1539" width="52.7265625" customWidth="1"/>
    <col min="1540" max="1543" width="12.7265625" customWidth="1"/>
    <col min="1558" max="1558" width="35.54296875" customWidth="1"/>
    <col min="1793" max="1793" width="7.26953125" customWidth="1"/>
    <col min="1794" max="1794" width="2.54296875" customWidth="1"/>
    <col min="1795" max="1795" width="52.7265625" customWidth="1"/>
    <col min="1796" max="1799" width="12.7265625" customWidth="1"/>
    <col min="1814" max="1814" width="35.54296875" customWidth="1"/>
    <col min="2049" max="2049" width="7.26953125" customWidth="1"/>
    <col min="2050" max="2050" width="2.54296875" customWidth="1"/>
    <col min="2051" max="2051" width="52.7265625" customWidth="1"/>
    <col min="2052" max="2055" width="12.7265625" customWidth="1"/>
    <col min="2070" max="2070" width="35.54296875" customWidth="1"/>
    <col min="2305" max="2305" width="7.26953125" customWidth="1"/>
    <col min="2306" max="2306" width="2.54296875" customWidth="1"/>
    <col min="2307" max="2307" width="52.7265625" customWidth="1"/>
    <col min="2308" max="2311" width="12.7265625" customWidth="1"/>
    <col min="2326" max="2326" width="35.54296875" customWidth="1"/>
    <col min="2561" max="2561" width="7.26953125" customWidth="1"/>
    <col min="2562" max="2562" width="2.54296875" customWidth="1"/>
    <col min="2563" max="2563" width="52.7265625" customWidth="1"/>
    <col min="2564" max="2567" width="12.7265625" customWidth="1"/>
    <col min="2582" max="2582" width="35.54296875" customWidth="1"/>
    <col min="2817" max="2817" width="7.26953125" customWidth="1"/>
    <col min="2818" max="2818" width="2.54296875" customWidth="1"/>
    <col min="2819" max="2819" width="52.7265625" customWidth="1"/>
    <col min="2820" max="2823" width="12.7265625" customWidth="1"/>
    <col min="2838" max="2838" width="35.54296875" customWidth="1"/>
    <col min="3073" max="3073" width="7.26953125" customWidth="1"/>
    <col min="3074" max="3074" width="2.54296875" customWidth="1"/>
    <col min="3075" max="3075" width="52.7265625" customWidth="1"/>
    <col min="3076" max="3079" width="12.7265625" customWidth="1"/>
    <col min="3094" max="3094" width="35.54296875" customWidth="1"/>
    <col min="3329" max="3329" width="7.26953125" customWidth="1"/>
    <col min="3330" max="3330" width="2.54296875" customWidth="1"/>
    <col min="3331" max="3331" width="52.7265625" customWidth="1"/>
    <col min="3332" max="3335" width="12.7265625" customWidth="1"/>
    <col min="3350" max="3350" width="35.54296875" customWidth="1"/>
    <col min="3585" max="3585" width="7.26953125" customWidth="1"/>
    <col min="3586" max="3586" width="2.54296875" customWidth="1"/>
    <col min="3587" max="3587" width="52.7265625" customWidth="1"/>
    <col min="3588" max="3591" width="12.7265625" customWidth="1"/>
    <col min="3606" max="3606" width="35.54296875" customWidth="1"/>
    <col min="3841" max="3841" width="7.26953125" customWidth="1"/>
    <col min="3842" max="3842" width="2.54296875" customWidth="1"/>
    <col min="3843" max="3843" width="52.7265625" customWidth="1"/>
    <col min="3844" max="3847" width="12.7265625" customWidth="1"/>
    <col min="3862" max="3862" width="35.54296875" customWidth="1"/>
    <col min="4097" max="4097" width="7.26953125" customWidth="1"/>
    <col min="4098" max="4098" width="2.54296875" customWidth="1"/>
    <col min="4099" max="4099" width="52.7265625" customWidth="1"/>
    <col min="4100" max="4103" width="12.7265625" customWidth="1"/>
    <col min="4118" max="4118" width="35.54296875" customWidth="1"/>
    <col min="4353" max="4353" width="7.26953125" customWidth="1"/>
    <col min="4354" max="4354" width="2.54296875" customWidth="1"/>
    <col min="4355" max="4355" width="52.7265625" customWidth="1"/>
    <col min="4356" max="4359" width="12.7265625" customWidth="1"/>
    <col min="4374" max="4374" width="35.54296875" customWidth="1"/>
    <col min="4609" max="4609" width="7.26953125" customWidth="1"/>
    <col min="4610" max="4610" width="2.54296875" customWidth="1"/>
    <col min="4611" max="4611" width="52.7265625" customWidth="1"/>
    <col min="4612" max="4615" width="12.7265625" customWidth="1"/>
    <col min="4630" max="4630" width="35.54296875" customWidth="1"/>
    <col min="4865" max="4865" width="7.26953125" customWidth="1"/>
    <col min="4866" max="4866" width="2.54296875" customWidth="1"/>
    <col min="4867" max="4867" width="52.7265625" customWidth="1"/>
    <col min="4868" max="4871" width="12.7265625" customWidth="1"/>
    <col min="4886" max="4886" width="35.54296875" customWidth="1"/>
    <col min="5121" max="5121" width="7.26953125" customWidth="1"/>
    <col min="5122" max="5122" width="2.54296875" customWidth="1"/>
    <col min="5123" max="5123" width="52.7265625" customWidth="1"/>
    <col min="5124" max="5127" width="12.7265625" customWidth="1"/>
    <col min="5142" max="5142" width="35.54296875" customWidth="1"/>
    <col min="5377" max="5377" width="7.26953125" customWidth="1"/>
    <col min="5378" max="5378" width="2.54296875" customWidth="1"/>
    <col min="5379" max="5379" width="52.7265625" customWidth="1"/>
    <col min="5380" max="5383" width="12.7265625" customWidth="1"/>
    <col min="5398" max="5398" width="35.54296875" customWidth="1"/>
    <col min="5633" max="5633" width="7.26953125" customWidth="1"/>
    <col min="5634" max="5634" width="2.54296875" customWidth="1"/>
    <col min="5635" max="5635" width="52.7265625" customWidth="1"/>
    <col min="5636" max="5639" width="12.7265625" customWidth="1"/>
    <col min="5654" max="5654" width="35.54296875" customWidth="1"/>
    <col min="5889" max="5889" width="7.26953125" customWidth="1"/>
    <col min="5890" max="5890" width="2.54296875" customWidth="1"/>
    <col min="5891" max="5891" width="52.7265625" customWidth="1"/>
    <col min="5892" max="5895" width="12.7265625" customWidth="1"/>
    <col min="5910" max="5910" width="35.54296875" customWidth="1"/>
    <col min="6145" max="6145" width="7.26953125" customWidth="1"/>
    <col min="6146" max="6146" width="2.54296875" customWidth="1"/>
    <col min="6147" max="6147" width="52.7265625" customWidth="1"/>
    <col min="6148" max="6151" width="12.7265625" customWidth="1"/>
    <col min="6166" max="6166" width="35.54296875" customWidth="1"/>
    <col min="6401" max="6401" width="7.26953125" customWidth="1"/>
    <col min="6402" max="6402" width="2.54296875" customWidth="1"/>
    <col min="6403" max="6403" width="52.7265625" customWidth="1"/>
    <col min="6404" max="6407" width="12.7265625" customWidth="1"/>
    <col min="6422" max="6422" width="35.54296875" customWidth="1"/>
    <col min="6657" max="6657" width="7.26953125" customWidth="1"/>
    <col min="6658" max="6658" width="2.54296875" customWidth="1"/>
    <col min="6659" max="6659" width="52.7265625" customWidth="1"/>
    <col min="6660" max="6663" width="12.7265625" customWidth="1"/>
    <col min="6678" max="6678" width="35.54296875" customWidth="1"/>
    <col min="6913" max="6913" width="7.26953125" customWidth="1"/>
    <col min="6914" max="6914" width="2.54296875" customWidth="1"/>
    <col min="6915" max="6915" width="52.7265625" customWidth="1"/>
    <col min="6916" max="6919" width="12.7265625" customWidth="1"/>
    <col min="6934" max="6934" width="35.54296875" customWidth="1"/>
    <col min="7169" max="7169" width="7.26953125" customWidth="1"/>
    <col min="7170" max="7170" width="2.54296875" customWidth="1"/>
    <col min="7171" max="7171" width="52.7265625" customWidth="1"/>
    <col min="7172" max="7175" width="12.7265625" customWidth="1"/>
    <col min="7190" max="7190" width="35.54296875" customWidth="1"/>
    <col min="7425" max="7425" width="7.26953125" customWidth="1"/>
    <col min="7426" max="7426" width="2.54296875" customWidth="1"/>
    <col min="7427" max="7427" width="52.7265625" customWidth="1"/>
    <col min="7428" max="7431" width="12.7265625" customWidth="1"/>
    <col min="7446" max="7446" width="35.54296875" customWidth="1"/>
    <col min="7681" max="7681" width="7.26953125" customWidth="1"/>
    <col min="7682" max="7682" width="2.54296875" customWidth="1"/>
    <col min="7683" max="7683" width="52.7265625" customWidth="1"/>
    <col min="7684" max="7687" width="12.7265625" customWidth="1"/>
    <col min="7702" max="7702" width="35.54296875" customWidth="1"/>
    <col min="7937" max="7937" width="7.26953125" customWidth="1"/>
    <col min="7938" max="7938" width="2.54296875" customWidth="1"/>
    <col min="7939" max="7939" width="52.7265625" customWidth="1"/>
    <col min="7940" max="7943" width="12.7265625" customWidth="1"/>
    <col min="7958" max="7958" width="35.54296875" customWidth="1"/>
    <col min="8193" max="8193" width="7.26953125" customWidth="1"/>
    <col min="8194" max="8194" width="2.54296875" customWidth="1"/>
    <col min="8195" max="8195" width="52.7265625" customWidth="1"/>
    <col min="8196" max="8199" width="12.7265625" customWidth="1"/>
    <col min="8214" max="8214" width="35.54296875" customWidth="1"/>
    <col min="8449" max="8449" width="7.26953125" customWidth="1"/>
    <col min="8450" max="8450" width="2.54296875" customWidth="1"/>
    <col min="8451" max="8451" width="52.7265625" customWidth="1"/>
    <col min="8452" max="8455" width="12.7265625" customWidth="1"/>
    <col min="8470" max="8470" width="35.54296875" customWidth="1"/>
    <col min="8705" max="8705" width="7.26953125" customWidth="1"/>
    <col min="8706" max="8706" width="2.54296875" customWidth="1"/>
    <col min="8707" max="8707" width="52.7265625" customWidth="1"/>
    <col min="8708" max="8711" width="12.7265625" customWidth="1"/>
    <col min="8726" max="8726" width="35.54296875" customWidth="1"/>
    <col min="8961" max="8961" width="7.26953125" customWidth="1"/>
    <col min="8962" max="8962" width="2.54296875" customWidth="1"/>
    <col min="8963" max="8963" width="52.7265625" customWidth="1"/>
    <col min="8964" max="8967" width="12.7265625" customWidth="1"/>
    <col min="8982" max="8982" width="35.54296875" customWidth="1"/>
    <col min="9217" max="9217" width="7.26953125" customWidth="1"/>
    <col min="9218" max="9218" width="2.54296875" customWidth="1"/>
    <col min="9219" max="9219" width="52.7265625" customWidth="1"/>
    <col min="9220" max="9223" width="12.7265625" customWidth="1"/>
    <col min="9238" max="9238" width="35.54296875" customWidth="1"/>
    <col min="9473" max="9473" width="7.26953125" customWidth="1"/>
    <col min="9474" max="9474" width="2.54296875" customWidth="1"/>
    <col min="9475" max="9475" width="52.7265625" customWidth="1"/>
    <col min="9476" max="9479" width="12.7265625" customWidth="1"/>
    <col min="9494" max="9494" width="35.54296875" customWidth="1"/>
    <col min="9729" max="9729" width="7.26953125" customWidth="1"/>
    <col min="9730" max="9730" width="2.54296875" customWidth="1"/>
    <col min="9731" max="9731" width="52.7265625" customWidth="1"/>
    <col min="9732" max="9735" width="12.7265625" customWidth="1"/>
    <col min="9750" max="9750" width="35.54296875" customWidth="1"/>
    <col min="9985" max="9985" width="7.26953125" customWidth="1"/>
    <col min="9986" max="9986" width="2.54296875" customWidth="1"/>
    <col min="9987" max="9987" width="52.7265625" customWidth="1"/>
    <col min="9988" max="9991" width="12.7265625" customWidth="1"/>
    <col min="10006" max="10006" width="35.54296875" customWidth="1"/>
    <col min="10241" max="10241" width="7.26953125" customWidth="1"/>
    <col min="10242" max="10242" width="2.54296875" customWidth="1"/>
    <col min="10243" max="10243" width="52.7265625" customWidth="1"/>
    <col min="10244" max="10247" width="12.7265625" customWidth="1"/>
    <col min="10262" max="10262" width="35.54296875" customWidth="1"/>
    <col min="10497" max="10497" width="7.26953125" customWidth="1"/>
    <col min="10498" max="10498" width="2.54296875" customWidth="1"/>
    <col min="10499" max="10499" width="52.7265625" customWidth="1"/>
    <col min="10500" max="10503" width="12.7265625" customWidth="1"/>
    <col min="10518" max="10518" width="35.54296875" customWidth="1"/>
    <col min="10753" max="10753" width="7.26953125" customWidth="1"/>
    <col min="10754" max="10754" width="2.54296875" customWidth="1"/>
    <col min="10755" max="10755" width="52.7265625" customWidth="1"/>
    <col min="10756" max="10759" width="12.7265625" customWidth="1"/>
    <col min="10774" max="10774" width="35.54296875" customWidth="1"/>
    <col min="11009" max="11009" width="7.26953125" customWidth="1"/>
    <col min="11010" max="11010" width="2.54296875" customWidth="1"/>
    <col min="11011" max="11011" width="52.7265625" customWidth="1"/>
    <col min="11012" max="11015" width="12.7265625" customWidth="1"/>
    <col min="11030" max="11030" width="35.54296875" customWidth="1"/>
    <col min="11265" max="11265" width="7.26953125" customWidth="1"/>
    <col min="11266" max="11266" width="2.54296875" customWidth="1"/>
    <col min="11267" max="11267" width="52.7265625" customWidth="1"/>
    <col min="11268" max="11271" width="12.7265625" customWidth="1"/>
    <col min="11286" max="11286" width="35.54296875" customWidth="1"/>
    <col min="11521" max="11521" width="7.26953125" customWidth="1"/>
    <col min="11522" max="11522" width="2.54296875" customWidth="1"/>
    <col min="11523" max="11523" width="52.7265625" customWidth="1"/>
    <col min="11524" max="11527" width="12.7265625" customWidth="1"/>
    <col min="11542" max="11542" width="35.54296875" customWidth="1"/>
    <col min="11777" max="11777" width="7.26953125" customWidth="1"/>
    <col min="11778" max="11778" width="2.54296875" customWidth="1"/>
    <col min="11779" max="11779" width="52.7265625" customWidth="1"/>
    <col min="11780" max="11783" width="12.7265625" customWidth="1"/>
    <col min="11798" max="11798" width="35.54296875" customWidth="1"/>
    <col min="12033" max="12033" width="7.26953125" customWidth="1"/>
    <col min="12034" max="12034" width="2.54296875" customWidth="1"/>
    <col min="12035" max="12035" width="52.7265625" customWidth="1"/>
    <col min="12036" max="12039" width="12.7265625" customWidth="1"/>
    <col min="12054" max="12054" width="35.54296875" customWidth="1"/>
    <col min="12289" max="12289" width="7.26953125" customWidth="1"/>
    <col min="12290" max="12290" width="2.54296875" customWidth="1"/>
    <col min="12291" max="12291" width="52.7265625" customWidth="1"/>
    <col min="12292" max="12295" width="12.7265625" customWidth="1"/>
    <col min="12310" max="12310" width="35.54296875" customWidth="1"/>
    <col min="12545" max="12545" width="7.26953125" customWidth="1"/>
    <col min="12546" max="12546" width="2.54296875" customWidth="1"/>
    <col min="12547" max="12547" width="52.7265625" customWidth="1"/>
    <col min="12548" max="12551" width="12.7265625" customWidth="1"/>
    <col min="12566" max="12566" width="35.54296875" customWidth="1"/>
    <col min="12801" max="12801" width="7.26953125" customWidth="1"/>
    <col min="12802" max="12802" width="2.54296875" customWidth="1"/>
    <col min="12803" max="12803" width="52.7265625" customWidth="1"/>
    <col min="12804" max="12807" width="12.7265625" customWidth="1"/>
    <col min="12822" max="12822" width="35.54296875" customWidth="1"/>
    <col min="13057" max="13057" width="7.26953125" customWidth="1"/>
    <col min="13058" max="13058" width="2.54296875" customWidth="1"/>
    <col min="13059" max="13059" width="52.7265625" customWidth="1"/>
    <col min="13060" max="13063" width="12.7265625" customWidth="1"/>
    <col min="13078" max="13078" width="35.54296875" customWidth="1"/>
    <col min="13313" max="13313" width="7.26953125" customWidth="1"/>
    <col min="13314" max="13314" width="2.54296875" customWidth="1"/>
    <col min="13315" max="13315" width="52.7265625" customWidth="1"/>
    <col min="13316" max="13319" width="12.7265625" customWidth="1"/>
    <col min="13334" max="13334" width="35.54296875" customWidth="1"/>
    <col min="13569" max="13569" width="7.26953125" customWidth="1"/>
    <col min="13570" max="13570" width="2.54296875" customWidth="1"/>
    <col min="13571" max="13571" width="52.7265625" customWidth="1"/>
    <col min="13572" max="13575" width="12.7265625" customWidth="1"/>
    <col min="13590" max="13590" width="35.54296875" customWidth="1"/>
    <col min="13825" max="13825" width="7.26953125" customWidth="1"/>
    <col min="13826" max="13826" width="2.54296875" customWidth="1"/>
    <col min="13827" max="13827" width="52.7265625" customWidth="1"/>
    <col min="13828" max="13831" width="12.7265625" customWidth="1"/>
    <col min="13846" max="13846" width="35.54296875" customWidth="1"/>
    <col min="14081" max="14081" width="7.26953125" customWidth="1"/>
    <col min="14082" max="14082" width="2.54296875" customWidth="1"/>
    <col min="14083" max="14083" width="52.7265625" customWidth="1"/>
    <col min="14084" max="14087" width="12.7265625" customWidth="1"/>
    <col min="14102" max="14102" width="35.54296875" customWidth="1"/>
    <col min="14337" max="14337" width="7.26953125" customWidth="1"/>
    <col min="14338" max="14338" width="2.54296875" customWidth="1"/>
    <col min="14339" max="14339" width="52.7265625" customWidth="1"/>
    <col min="14340" max="14343" width="12.7265625" customWidth="1"/>
    <col min="14358" max="14358" width="35.54296875" customWidth="1"/>
    <col min="14593" max="14593" width="7.26953125" customWidth="1"/>
    <col min="14594" max="14594" width="2.54296875" customWidth="1"/>
    <col min="14595" max="14595" width="52.7265625" customWidth="1"/>
    <col min="14596" max="14599" width="12.7265625" customWidth="1"/>
    <col min="14614" max="14614" width="35.54296875" customWidth="1"/>
    <col min="14849" max="14849" width="7.26953125" customWidth="1"/>
    <col min="14850" max="14850" width="2.54296875" customWidth="1"/>
    <col min="14851" max="14851" width="52.7265625" customWidth="1"/>
    <col min="14852" max="14855" width="12.7265625" customWidth="1"/>
    <col min="14870" max="14870" width="35.54296875" customWidth="1"/>
    <col min="15105" max="15105" width="7.26953125" customWidth="1"/>
    <col min="15106" max="15106" width="2.54296875" customWidth="1"/>
    <col min="15107" max="15107" width="52.7265625" customWidth="1"/>
    <col min="15108" max="15111" width="12.7265625" customWidth="1"/>
    <col min="15126" max="15126" width="35.54296875" customWidth="1"/>
    <col min="15361" max="15361" width="7.26953125" customWidth="1"/>
    <col min="15362" max="15362" width="2.54296875" customWidth="1"/>
    <col min="15363" max="15363" width="52.7265625" customWidth="1"/>
    <col min="15364" max="15367" width="12.7265625" customWidth="1"/>
    <col min="15382" max="15382" width="35.54296875" customWidth="1"/>
    <col min="15617" max="15617" width="7.26953125" customWidth="1"/>
    <col min="15618" max="15618" width="2.54296875" customWidth="1"/>
    <col min="15619" max="15619" width="52.7265625" customWidth="1"/>
    <col min="15620" max="15623" width="12.7265625" customWidth="1"/>
    <col min="15638" max="15638" width="35.54296875" customWidth="1"/>
    <col min="15873" max="15873" width="7.26953125" customWidth="1"/>
    <col min="15874" max="15874" width="2.54296875" customWidth="1"/>
    <col min="15875" max="15875" width="52.7265625" customWidth="1"/>
    <col min="15876" max="15879" width="12.7265625" customWidth="1"/>
    <col min="15894" max="15894" width="35.54296875" customWidth="1"/>
    <col min="16129" max="16129" width="7.26953125" customWidth="1"/>
    <col min="16130" max="16130" width="2.54296875" customWidth="1"/>
    <col min="16131" max="16131" width="52.7265625" customWidth="1"/>
    <col min="16132" max="16135" width="12.7265625" customWidth="1"/>
    <col min="16150" max="16150" width="35.54296875" customWidth="1"/>
  </cols>
  <sheetData>
    <row r="1" spans="1:36" ht="20.149999999999999" customHeight="1" x14ac:dyDescent="0.4">
      <c r="A1" s="1" t="s">
        <v>0</v>
      </c>
      <c r="B1" s="1"/>
      <c r="C1" s="1"/>
      <c r="D1" s="1"/>
      <c r="E1" s="1"/>
      <c r="F1" s="1"/>
      <c r="G1" s="1"/>
    </row>
    <row r="2" spans="1:36" ht="12.75" customHeight="1" thickBot="1" x14ac:dyDescent="0.4">
      <c r="A2" s="2"/>
      <c r="B2" s="2"/>
      <c r="C2" s="2"/>
      <c r="D2" s="2"/>
      <c r="E2" s="3"/>
      <c r="F2" s="4"/>
      <c r="G2" s="5"/>
    </row>
    <row r="3" spans="1:36" ht="13" customHeight="1" x14ac:dyDescent="0.3">
      <c r="A3" s="6" t="s">
        <v>1</v>
      </c>
      <c r="B3" s="7"/>
      <c r="C3" s="8"/>
      <c r="D3" s="9" t="s">
        <v>2</v>
      </c>
      <c r="E3" s="10" t="s">
        <v>3</v>
      </c>
      <c r="F3" s="9" t="s">
        <v>4</v>
      </c>
      <c r="G3" s="11" t="s">
        <v>2</v>
      </c>
    </row>
    <row r="4" spans="1:36" ht="12.75" customHeight="1" x14ac:dyDescent="0.3">
      <c r="A4" s="12"/>
      <c r="B4" s="13"/>
      <c r="C4" s="14"/>
      <c r="D4" s="15" t="s">
        <v>5</v>
      </c>
      <c r="E4" s="16"/>
      <c r="F4" s="15" t="s">
        <v>6</v>
      </c>
      <c r="G4" s="17" t="s">
        <v>5</v>
      </c>
    </row>
    <row r="5" spans="1:36" ht="12.75" customHeight="1" thickBot="1" x14ac:dyDescent="0.35">
      <c r="A5" s="18"/>
      <c r="B5" s="19"/>
      <c r="C5" s="20"/>
      <c r="D5" s="21" t="s">
        <v>7</v>
      </c>
      <c r="E5" s="22"/>
      <c r="F5" s="21" t="s">
        <v>8</v>
      </c>
      <c r="G5" s="23" t="s">
        <v>9</v>
      </c>
    </row>
    <row r="6" spans="1:36" ht="13.5" customHeight="1" thickBot="1" x14ac:dyDescent="0.3">
      <c r="A6" s="24"/>
      <c r="D6" s="25"/>
      <c r="E6" s="25"/>
      <c r="F6" s="25"/>
      <c r="G6" s="26"/>
    </row>
    <row r="7" spans="1:36" ht="12.75" customHeight="1" x14ac:dyDescent="0.3">
      <c r="A7" s="27" t="s">
        <v>10</v>
      </c>
      <c r="B7" s="28"/>
      <c r="C7" s="29"/>
      <c r="D7" s="30">
        <v>1</v>
      </c>
      <c r="E7" s="30">
        <v>2</v>
      </c>
      <c r="F7" s="31">
        <v>3</v>
      </c>
      <c r="G7" s="32">
        <v>4</v>
      </c>
    </row>
    <row r="8" spans="1:36" x14ac:dyDescent="0.25">
      <c r="A8" s="33"/>
      <c r="B8" s="34"/>
      <c r="C8" s="34" t="s">
        <v>11</v>
      </c>
      <c r="D8" s="35">
        <f>17170-6363+500+121</f>
        <v>11428</v>
      </c>
      <c r="E8" s="36">
        <v>9714</v>
      </c>
      <c r="F8" s="36">
        <v>4840</v>
      </c>
      <c r="G8" s="37">
        <f>21501+836+4013</f>
        <v>26350</v>
      </c>
      <c r="H8" s="38"/>
    </row>
    <row r="9" spans="1:36" x14ac:dyDescent="0.25">
      <c r="A9" s="24"/>
      <c r="C9" t="s">
        <v>12</v>
      </c>
      <c r="D9" s="39">
        <f>18959+156+295</f>
        <v>19410</v>
      </c>
      <c r="E9" s="40">
        <v>19410</v>
      </c>
      <c r="F9" s="40">
        <v>13683</v>
      </c>
      <c r="G9" s="41">
        <f>20211-358</f>
        <v>19853</v>
      </c>
      <c r="H9" s="38"/>
    </row>
    <row r="10" spans="1:36" x14ac:dyDescent="0.25">
      <c r="A10" s="24"/>
      <c r="C10" t="s">
        <v>13</v>
      </c>
      <c r="D10" s="39">
        <f>66096+6363-563-500+4575+400</f>
        <v>76371</v>
      </c>
      <c r="E10" s="40">
        <v>99461</v>
      </c>
      <c r="F10" s="40">
        <v>76396</v>
      </c>
      <c r="G10" s="41">
        <f>90146-27-836+85987+1938</f>
        <v>177208</v>
      </c>
      <c r="H10" s="38"/>
    </row>
    <row r="11" spans="1:36" s="42" customFormat="1" x14ac:dyDescent="0.25">
      <c r="A11" s="24"/>
      <c r="B11"/>
      <c r="C11" t="s">
        <v>14</v>
      </c>
      <c r="D11" s="39">
        <v>3200</v>
      </c>
      <c r="E11" s="40">
        <v>7650</v>
      </c>
      <c r="F11" s="40">
        <v>7580</v>
      </c>
      <c r="G11" s="41">
        <v>3200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ht="13" x14ac:dyDescent="0.3">
      <c r="A12" s="43" t="s">
        <v>15</v>
      </c>
      <c r="B12" s="44" t="s">
        <v>16</v>
      </c>
      <c r="C12" s="45"/>
      <c r="D12" s="46">
        <f>SUM(D8:D11)</f>
        <v>110409</v>
      </c>
      <c r="E12" s="46">
        <f>SUM(E8:E11)</f>
        <v>136235</v>
      </c>
      <c r="F12" s="46">
        <f>SUM(F8:F11)</f>
        <v>102499</v>
      </c>
      <c r="G12" s="47">
        <f>SUM(G8:G11)</f>
        <v>226611</v>
      </c>
      <c r="I12" s="48"/>
      <c r="J12" s="48"/>
    </row>
    <row r="13" spans="1:36" x14ac:dyDescent="0.25">
      <c r="A13" s="24"/>
      <c r="C13" s="49" t="s">
        <v>17</v>
      </c>
      <c r="D13" s="50">
        <v>1969</v>
      </c>
      <c r="E13" s="51">
        <v>1989</v>
      </c>
      <c r="F13" s="52">
        <v>1310</v>
      </c>
      <c r="G13" s="53">
        <f>2212+500</f>
        <v>2712</v>
      </c>
    </row>
    <row r="14" spans="1:36" ht="13" x14ac:dyDescent="0.3">
      <c r="A14" s="43" t="s">
        <v>18</v>
      </c>
      <c r="B14" s="44" t="s">
        <v>19</v>
      </c>
      <c r="C14" s="45"/>
      <c r="D14" s="46">
        <f>SUM(D13:D13)</f>
        <v>1969</v>
      </c>
      <c r="E14" s="46">
        <f>SUM(E13:E13)</f>
        <v>1989</v>
      </c>
      <c r="F14" s="46">
        <f>SUM(F13:F13)</f>
        <v>1310</v>
      </c>
      <c r="G14" s="47">
        <f>SUM(G13:G13)</f>
        <v>2712</v>
      </c>
    </row>
    <row r="15" spans="1:36" x14ac:dyDescent="0.25">
      <c r="A15" s="54"/>
      <c r="B15" s="55"/>
      <c r="C15" s="49" t="s">
        <v>20</v>
      </c>
      <c r="D15" s="56">
        <v>310</v>
      </c>
      <c r="E15" s="57">
        <v>310</v>
      </c>
      <c r="F15" s="58">
        <v>155</v>
      </c>
      <c r="G15" s="59">
        <v>260</v>
      </c>
    </row>
    <row r="16" spans="1:36" x14ac:dyDescent="0.25">
      <c r="A16" s="54"/>
      <c r="B16" s="55"/>
      <c r="C16" s="60" t="s">
        <v>21</v>
      </c>
      <c r="D16" s="61">
        <v>1192</v>
      </c>
      <c r="E16" s="62">
        <v>1192</v>
      </c>
      <c r="F16" s="63">
        <v>617</v>
      </c>
      <c r="G16" s="64">
        <v>1082</v>
      </c>
    </row>
    <row r="17" spans="1:36" ht="13" x14ac:dyDescent="0.3">
      <c r="A17" s="65"/>
      <c r="B17" s="66"/>
      <c r="C17" s="60" t="s">
        <v>22</v>
      </c>
      <c r="D17" s="67">
        <v>25612</v>
      </c>
      <c r="E17" s="68">
        <v>25203</v>
      </c>
      <c r="F17" s="69">
        <v>14375</v>
      </c>
      <c r="G17" s="70">
        <v>26088</v>
      </c>
      <c r="H17" s="38"/>
    </row>
    <row r="18" spans="1:36" ht="13" x14ac:dyDescent="0.3">
      <c r="A18" s="43" t="s">
        <v>23</v>
      </c>
      <c r="B18" s="44" t="s">
        <v>24</v>
      </c>
      <c r="C18" s="45"/>
      <c r="D18" s="46">
        <f>SUM(D15:D17)</f>
        <v>27114</v>
      </c>
      <c r="E18" s="46">
        <f>SUM(E15:E17)</f>
        <v>26705</v>
      </c>
      <c r="F18" s="46">
        <f>SUM(F15:F17)</f>
        <v>15147</v>
      </c>
      <c r="G18" s="47">
        <f>SUM(G15:G17)</f>
        <v>27430</v>
      </c>
    </row>
    <row r="19" spans="1:36" ht="13" x14ac:dyDescent="0.3">
      <c r="A19" s="71"/>
      <c r="B19" s="72"/>
      <c r="C19" s="60" t="s">
        <v>25</v>
      </c>
      <c r="D19" s="56">
        <v>182064</v>
      </c>
      <c r="E19" s="57">
        <v>191331</v>
      </c>
      <c r="F19" s="58">
        <v>131329</v>
      </c>
      <c r="G19" s="59">
        <f>202061-7603</f>
        <v>194458</v>
      </c>
      <c r="H19" s="38"/>
    </row>
    <row r="20" spans="1:36" s="78" customFormat="1" ht="13" x14ac:dyDescent="0.3">
      <c r="A20" s="73"/>
      <c r="B20" s="74" t="s">
        <v>26</v>
      </c>
      <c r="C20" s="75"/>
      <c r="D20" s="76">
        <f>D19</f>
        <v>182064</v>
      </c>
      <c r="E20" s="76">
        <f>SUM(E19)</f>
        <v>191331</v>
      </c>
      <c r="F20" s="76">
        <f>SUM(F19)</f>
        <v>131329</v>
      </c>
      <c r="G20" s="77">
        <f>SUM(G19)</f>
        <v>194458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ht="13" x14ac:dyDescent="0.3">
      <c r="A21" s="79"/>
      <c r="B21" s="80"/>
      <c r="C21" s="81" t="s">
        <v>27</v>
      </c>
      <c r="D21" s="56">
        <v>7487</v>
      </c>
      <c r="E21" s="57">
        <v>7347</v>
      </c>
      <c r="F21" s="58">
        <v>4568</v>
      </c>
      <c r="G21" s="59">
        <v>6704</v>
      </c>
      <c r="H21" s="49"/>
    </row>
    <row r="22" spans="1:36" s="78" customFormat="1" ht="13" x14ac:dyDescent="0.3">
      <c r="A22" s="73"/>
      <c r="B22" s="74" t="s">
        <v>28</v>
      </c>
      <c r="C22" s="75"/>
      <c r="D22" s="76">
        <f>SUM(D21)</f>
        <v>7487</v>
      </c>
      <c r="E22" s="76">
        <f>SUM(E21)</f>
        <v>7347</v>
      </c>
      <c r="F22" s="76">
        <f>SUM(F21)</f>
        <v>4568</v>
      </c>
      <c r="G22" s="77">
        <f>SUM(G21)</f>
        <v>6704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78" customFormat="1" x14ac:dyDescent="0.25">
      <c r="A23" s="82"/>
      <c r="B23" s="83"/>
      <c r="C23" s="81" t="s">
        <v>29</v>
      </c>
      <c r="D23" s="56">
        <v>350</v>
      </c>
      <c r="E23" s="57">
        <v>350</v>
      </c>
      <c r="F23" s="58">
        <v>189</v>
      </c>
      <c r="G23" s="59">
        <v>350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78" customFormat="1" ht="13" x14ac:dyDescent="0.3">
      <c r="A24" s="73"/>
      <c r="B24" s="74" t="s">
        <v>30</v>
      </c>
      <c r="C24" s="75"/>
      <c r="D24" s="76">
        <f>SUM(D23)</f>
        <v>350</v>
      </c>
      <c r="E24" s="76">
        <f>SUM(E23)</f>
        <v>350</v>
      </c>
      <c r="F24" s="76">
        <f>SUM(F23)</f>
        <v>189</v>
      </c>
      <c r="G24" s="77">
        <f>SUM(G23)</f>
        <v>350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78" customFormat="1" ht="13" x14ac:dyDescent="0.3">
      <c r="A25" s="79"/>
      <c r="B25" s="80"/>
      <c r="C25" s="81" t="s">
        <v>31</v>
      </c>
      <c r="D25" s="56">
        <v>7790</v>
      </c>
      <c r="E25" s="57">
        <v>7790</v>
      </c>
      <c r="F25" s="58">
        <v>4801</v>
      </c>
      <c r="G25" s="59">
        <f>6730-79</f>
        <v>6651</v>
      </c>
      <c r="H25" s="49"/>
      <c r="I25" s="3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78" customFormat="1" ht="13" x14ac:dyDescent="0.3">
      <c r="A26" s="79"/>
      <c r="B26" s="80"/>
      <c r="C26" s="81" t="s">
        <v>32</v>
      </c>
      <c r="D26" s="61">
        <v>0</v>
      </c>
      <c r="E26" s="61">
        <v>0</v>
      </c>
      <c r="F26" s="84">
        <v>0</v>
      </c>
      <c r="G26" s="85">
        <v>1139</v>
      </c>
      <c r="H26" s="49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78" customFormat="1" ht="13" x14ac:dyDescent="0.3">
      <c r="A27" s="73"/>
      <c r="B27" s="74" t="s">
        <v>33</v>
      </c>
      <c r="C27" s="75"/>
      <c r="D27" s="76">
        <f>SUM(D25:D26)</f>
        <v>7790</v>
      </c>
      <c r="E27" s="76">
        <f>SUM(E25:E26)</f>
        <v>7790</v>
      </c>
      <c r="F27" s="76">
        <f>SUM(F25:F26)</f>
        <v>4801</v>
      </c>
      <c r="G27" s="77">
        <f>SUM(G25:G26)</f>
        <v>7790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ht="13" x14ac:dyDescent="0.3">
      <c r="A28" s="79"/>
      <c r="B28" s="80"/>
      <c r="C28" s="81" t="s">
        <v>34</v>
      </c>
      <c r="D28" s="56">
        <v>12444</v>
      </c>
      <c r="E28" s="57">
        <v>11006</v>
      </c>
      <c r="F28" s="58">
        <v>3311</v>
      </c>
      <c r="G28" s="59">
        <f>13021+466</f>
        <v>13487</v>
      </c>
      <c r="H28" s="38"/>
      <c r="M28" s="49"/>
    </row>
    <row r="29" spans="1:36" x14ac:dyDescent="0.25">
      <c r="A29" s="24"/>
      <c r="C29" t="s">
        <v>35</v>
      </c>
      <c r="D29" s="61">
        <v>116604</v>
      </c>
      <c r="E29" s="62">
        <v>121765</v>
      </c>
      <c r="F29" s="63">
        <v>78085</v>
      </c>
      <c r="G29" s="64">
        <f>112676-2260+1101</f>
        <v>111517</v>
      </c>
      <c r="H29" s="38"/>
      <c r="L29" s="49"/>
    </row>
    <row r="30" spans="1:36" ht="13" x14ac:dyDescent="0.3">
      <c r="A30" s="65"/>
      <c r="B30" s="66"/>
      <c r="C30" s="60" t="s">
        <v>36</v>
      </c>
      <c r="D30" s="61">
        <v>2841</v>
      </c>
      <c r="E30" s="62">
        <v>29118</v>
      </c>
      <c r="F30" s="63">
        <v>4484</v>
      </c>
      <c r="G30" s="64">
        <v>848</v>
      </c>
      <c r="H30" s="38"/>
    </row>
    <row r="31" spans="1:36" ht="13" x14ac:dyDescent="0.3">
      <c r="A31" s="43" t="s">
        <v>37</v>
      </c>
      <c r="B31" s="44" t="s">
        <v>38</v>
      </c>
      <c r="C31" s="86"/>
      <c r="D31" s="46">
        <f>SUM(D28:D30)</f>
        <v>131889</v>
      </c>
      <c r="E31" s="46">
        <f>SUM(E28:E30)</f>
        <v>161889</v>
      </c>
      <c r="F31" s="46">
        <f>SUM(F28:F30)</f>
        <v>85880</v>
      </c>
      <c r="G31" s="47">
        <f>SUM(G28:G30)</f>
        <v>125852</v>
      </c>
    </row>
    <row r="32" spans="1:36" ht="13" x14ac:dyDescent="0.3">
      <c r="A32" s="24"/>
      <c r="B32" s="87"/>
      <c r="C32" s="88" t="s">
        <v>39</v>
      </c>
      <c r="D32" s="61">
        <v>148325</v>
      </c>
      <c r="E32" s="62">
        <v>149047</v>
      </c>
      <c r="F32" s="63">
        <v>88230</v>
      </c>
      <c r="G32" s="64">
        <v>161067</v>
      </c>
      <c r="H32" s="49"/>
    </row>
    <row r="33" spans="1:22" ht="13" x14ac:dyDescent="0.3">
      <c r="A33" s="43" t="s">
        <v>40</v>
      </c>
      <c r="B33" s="44" t="s">
        <v>41</v>
      </c>
      <c r="C33" s="45"/>
      <c r="D33" s="46">
        <f>SUM(D32)</f>
        <v>148325</v>
      </c>
      <c r="E33" s="46">
        <f>SUM(E32)</f>
        <v>149047</v>
      </c>
      <c r="F33" s="46">
        <f>SUM(F32)</f>
        <v>88230</v>
      </c>
      <c r="G33" s="47">
        <f>SUM(G32)</f>
        <v>161067</v>
      </c>
    </row>
    <row r="34" spans="1:22" ht="13" x14ac:dyDescent="0.3">
      <c r="A34" s="89"/>
      <c r="B34" s="66"/>
      <c r="C34" s="88" t="s">
        <v>42</v>
      </c>
      <c r="D34" s="61">
        <v>5520</v>
      </c>
      <c r="E34" s="62">
        <v>5520</v>
      </c>
      <c r="F34" s="63">
        <v>4120</v>
      </c>
      <c r="G34" s="64">
        <v>5600</v>
      </c>
    </row>
    <row r="35" spans="1:22" ht="13" x14ac:dyDescent="0.3">
      <c r="A35" s="89"/>
      <c r="B35" s="66"/>
      <c r="C35" t="s">
        <v>43</v>
      </c>
      <c r="D35" s="61">
        <v>225</v>
      </c>
      <c r="E35" s="62">
        <v>295</v>
      </c>
      <c r="F35" s="63">
        <v>109</v>
      </c>
      <c r="G35" s="64">
        <v>275</v>
      </c>
    </row>
    <row r="36" spans="1:22" ht="13" x14ac:dyDescent="0.3">
      <c r="A36" s="90" t="s">
        <v>44</v>
      </c>
      <c r="B36" s="91" t="s">
        <v>45</v>
      </c>
      <c r="C36" s="92"/>
      <c r="D36" s="93">
        <f>SUM(D34:D35)</f>
        <v>5745</v>
      </c>
      <c r="E36" s="93">
        <f>SUM(E34:E35)</f>
        <v>5815</v>
      </c>
      <c r="F36" s="93">
        <f>SUM(F34:F35)</f>
        <v>4229</v>
      </c>
      <c r="G36" s="94">
        <f>SUM(G34:G35)</f>
        <v>5875</v>
      </c>
    </row>
    <row r="37" spans="1:22" x14ac:dyDescent="0.25">
      <c r="A37" s="33"/>
      <c r="B37" s="34"/>
      <c r="C37" s="95" t="s">
        <v>46</v>
      </c>
      <c r="D37" s="56">
        <v>278</v>
      </c>
      <c r="E37" s="57">
        <v>278</v>
      </c>
      <c r="F37" s="58">
        <v>0</v>
      </c>
      <c r="G37" s="59">
        <v>200</v>
      </c>
    </row>
    <row r="38" spans="1:22" ht="13" x14ac:dyDescent="0.3">
      <c r="A38" s="96" t="s">
        <v>47</v>
      </c>
      <c r="B38" s="97" t="s">
        <v>48</v>
      </c>
      <c r="C38" s="97"/>
      <c r="D38" s="46">
        <f>SUM(D37:D37)</f>
        <v>278</v>
      </c>
      <c r="E38" s="46">
        <f>SUM(E37:E37)</f>
        <v>278</v>
      </c>
      <c r="F38" s="46">
        <f>SUM(F37:F37)</f>
        <v>0</v>
      </c>
      <c r="G38" s="47">
        <f>SUM(G37:G37)</f>
        <v>200</v>
      </c>
    </row>
    <row r="39" spans="1:22" ht="13" x14ac:dyDescent="0.3">
      <c r="A39" s="65"/>
      <c r="C39" s="49" t="s">
        <v>49</v>
      </c>
      <c r="D39" s="56">
        <v>2830</v>
      </c>
      <c r="E39" s="57">
        <v>3884</v>
      </c>
      <c r="F39" s="58">
        <v>2415</v>
      </c>
      <c r="G39" s="59">
        <v>2809</v>
      </c>
    </row>
    <row r="40" spans="1:22" ht="13" x14ac:dyDescent="0.3">
      <c r="A40" s="43" t="s">
        <v>50</v>
      </c>
      <c r="B40" s="44" t="s">
        <v>51</v>
      </c>
      <c r="C40" s="45"/>
      <c r="D40" s="46">
        <f>SUM(D39:D39)</f>
        <v>2830</v>
      </c>
      <c r="E40" s="46">
        <f>SUM(E39:E39)</f>
        <v>3884</v>
      </c>
      <c r="F40" s="46">
        <f>SUM(F39:F39)</f>
        <v>2415</v>
      </c>
      <c r="G40" s="47">
        <f>SUM(G39:G39)</f>
        <v>2809</v>
      </c>
    </row>
    <row r="41" spans="1:22" ht="13" x14ac:dyDescent="0.3">
      <c r="A41" s="90"/>
      <c r="B41" s="91" t="s">
        <v>52</v>
      </c>
      <c r="C41" s="92"/>
      <c r="D41" s="93">
        <v>709</v>
      </c>
      <c r="E41" s="98">
        <v>709</v>
      </c>
      <c r="F41" s="99">
        <v>0</v>
      </c>
      <c r="G41" s="100">
        <v>830</v>
      </c>
    </row>
    <row r="42" spans="1:22" ht="13" x14ac:dyDescent="0.3">
      <c r="A42" s="101"/>
      <c r="B42" s="102" t="s">
        <v>53</v>
      </c>
      <c r="C42" s="103"/>
      <c r="D42" s="104">
        <v>57289</v>
      </c>
      <c r="E42" s="105">
        <v>74356</v>
      </c>
      <c r="F42" s="106">
        <v>0</v>
      </c>
      <c r="G42" s="107">
        <f>54356+673+9548</f>
        <v>64577</v>
      </c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</row>
    <row r="43" spans="1:22" ht="13.5" thickBot="1" x14ac:dyDescent="0.35">
      <c r="A43" s="109" t="s">
        <v>54</v>
      </c>
      <c r="B43" s="110" t="s">
        <v>55</v>
      </c>
      <c r="C43" s="111"/>
      <c r="D43" s="112">
        <v>10000</v>
      </c>
      <c r="E43" s="113">
        <v>2877</v>
      </c>
      <c r="F43" s="114">
        <v>0</v>
      </c>
      <c r="G43" s="115">
        <v>34000</v>
      </c>
      <c r="H43" s="38"/>
    </row>
    <row r="44" spans="1:22" ht="13.5" thickBot="1" x14ac:dyDescent="0.35">
      <c r="A44" s="116" t="s">
        <v>56</v>
      </c>
      <c r="B44" s="117"/>
      <c r="C44" s="118"/>
      <c r="D44" s="119">
        <f>D12+D14+D18+D20+D22+D24+D27+D31+D33+D36+D38+D40+D41+D43+D42</f>
        <v>694248</v>
      </c>
      <c r="E44" s="119">
        <f>E12+E14+E18+E20+E22+E24+E27+E31+E33+E36+E38+E40+E41+E43+E42</f>
        <v>770602</v>
      </c>
      <c r="F44" s="119">
        <f>F12+F14+F18+F20+F22+F24+F27+F31+F33+F36+F38+F40+F41+F43+F42</f>
        <v>440597</v>
      </c>
      <c r="G44" s="120">
        <f>G12+G14+G18+G20+G22+G24+G27+G31+G33+G36+G38+G40+G41+G43+G42</f>
        <v>861265</v>
      </c>
    </row>
    <row r="45" spans="1:22" ht="13" x14ac:dyDescent="0.3">
      <c r="A45" s="121" t="s">
        <v>57</v>
      </c>
      <c r="B45" s="122"/>
      <c r="C45" s="123"/>
      <c r="D45" s="124"/>
      <c r="E45" s="125"/>
      <c r="F45" s="126"/>
      <c r="G45" s="127"/>
    </row>
    <row r="46" spans="1:22" ht="13" x14ac:dyDescent="0.3">
      <c r="A46" s="65" t="s">
        <v>15</v>
      </c>
      <c r="B46" t="s">
        <v>58</v>
      </c>
      <c r="D46" s="128">
        <v>44915</v>
      </c>
      <c r="E46" s="128">
        <v>51489</v>
      </c>
      <c r="F46" s="128">
        <v>19659</v>
      </c>
      <c r="G46" s="129">
        <v>19834</v>
      </c>
      <c r="H46" s="38"/>
    </row>
    <row r="47" spans="1:22" ht="13" x14ac:dyDescent="0.3">
      <c r="A47" s="65" t="s">
        <v>37</v>
      </c>
      <c r="B47" s="49" t="s">
        <v>59</v>
      </c>
      <c r="D47" s="130">
        <v>29713</v>
      </c>
      <c r="E47" s="130">
        <v>25422</v>
      </c>
      <c r="F47" s="130">
        <v>16611</v>
      </c>
      <c r="G47" s="131">
        <v>19355</v>
      </c>
      <c r="H47" s="38"/>
    </row>
    <row r="48" spans="1:22" ht="13" x14ac:dyDescent="0.25">
      <c r="A48" s="132" t="s">
        <v>40</v>
      </c>
      <c r="B48" s="133" t="s">
        <v>60</v>
      </c>
      <c r="C48" s="134"/>
      <c r="D48" s="130">
        <v>58655</v>
      </c>
      <c r="E48" s="130">
        <v>52677</v>
      </c>
      <c r="F48" s="130">
        <v>13713</v>
      </c>
      <c r="G48" s="131">
        <v>111451</v>
      </c>
      <c r="H48" s="38"/>
    </row>
    <row r="49" spans="1:8" ht="13" x14ac:dyDescent="0.3">
      <c r="A49" s="65" t="s">
        <v>23</v>
      </c>
      <c r="B49" s="49" t="s">
        <v>61</v>
      </c>
      <c r="D49" s="130">
        <v>87</v>
      </c>
      <c r="E49" s="130">
        <v>624</v>
      </c>
      <c r="F49" s="130">
        <v>421</v>
      </c>
      <c r="G49" s="131">
        <v>112</v>
      </c>
      <c r="H49" s="38"/>
    </row>
    <row r="50" spans="1:8" ht="13" x14ac:dyDescent="0.3">
      <c r="A50" s="132" t="s">
        <v>62</v>
      </c>
      <c r="B50" s="133" t="s">
        <v>63</v>
      </c>
      <c r="C50" s="135"/>
      <c r="D50" s="130">
        <v>0</v>
      </c>
      <c r="E50" s="130">
        <v>0</v>
      </c>
      <c r="F50" s="130">
        <v>0</v>
      </c>
      <c r="G50" s="131">
        <v>0</v>
      </c>
      <c r="H50" s="38"/>
    </row>
    <row r="51" spans="1:8" ht="13" x14ac:dyDescent="0.3">
      <c r="A51" s="132"/>
      <c r="B51" s="133"/>
      <c r="C51" s="135" t="s">
        <v>64</v>
      </c>
      <c r="D51" s="136">
        <v>53938</v>
      </c>
      <c r="E51" s="136">
        <v>64732</v>
      </c>
      <c r="F51" s="136">
        <v>22013</v>
      </c>
      <c r="G51" s="137">
        <f>47140+18327</f>
        <v>65467</v>
      </c>
      <c r="H51" s="38"/>
    </row>
    <row r="52" spans="1:8" ht="13" x14ac:dyDescent="0.25">
      <c r="A52" s="132"/>
      <c r="B52" s="133" t="s">
        <v>65</v>
      </c>
      <c r="C52" s="138"/>
      <c r="D52" s="130">
        <v>0</v>
      </c>
      <c r="E52" s="130">
        <v>0</v>
      </c>
      <c r="F52" s="130">
        <v>0</v>
      </c>
      <c r="G52" s="131">
        <v>0</v>
      </c>
      <c r="H52" s="38"/>
    </row>
    <row r="53" spans="1:8" ht="13" x14ac:dyDescent="0.25">
      <c r="A53" s="132"/>
      <c r="B53" s="133" t="s">
        <v>66</v>
      </c>
      <c r="C53" s="138"/>
      <c r="D53" s="139">
        <v>1600</v>
      </c>
      <c r="E53" s="130">
        <v>1600</v>
      </c>
      <c r="F53" s="130">
        <v>0</v>
      </c>
      <c r="G53" s="131">
        <v>3400</v>
      </c>
    </row>
    <row r="54" spans="1:8" ht="13" x14ac:dyDescent="0.3">
      <c r="A54" s="140"/>
      <c r="B54" s="141" t="s">
        <v>67</v>
      </c>
      <c r="C54" s="142"/>
      <c r="D54" s="143">
        <f>D46+D49+D47+D48+D50+D52+D53</f>
        <v>134970</v>
      </c>
      <c r="E54" s="143">
        <f>E46+E49+E47+E48+E50+E52+E53</f>
        <v>131812</v>
      </c>
      <c r="F54" s="143">
        <f>F46+F49+F47+F48+F50+F52+F53</f>
        <v>50404</v>
      </c>
      <c r="G54" s="144">
        <f>SUM(G46:G50)+G52+G53</f>
        <v>154152</v>
      </c>
      <c r="H54" s="49"/>
    </row>
    <row r="55" spans="1:8" x14ac:dyDescent="0.25">
      <c r="A55" s="145" t="s">
        <v>68</v>
      </c>
      <c r="B55" s="146"/>
      <c r="C55" s="146"/>
      <c r="D55" s="147">
        <v>0</v>
      </c>
      <c r="E55" s="148">
        <v>920</v>
      </c>
      <c r="F55" s="149">
        <v>0</v>
      </c>
      <c r="G55" s="150">
        <v>0</v>
      </c>
    </row>
    <row r="56" spans="1:8" ht="13.5" thickBot="1" x14ac:dyDescent="0.35">
      <c r="A56" s="151" t="s">
        <v>69</v>
      </c>
      <c r="B56" s="152"/>
      <c r="C56" s="152"/>
      <c r="D56" s="153">
        <f>D54+D55</f>
        <v>134970</v>
      </c>
      <c r="E56" s="153">
        <f>E54+E55</f>
        <v>132732</v>
      </c>
      <c r="F56" s="153">
        <f>F54+F55</f>
        <v>50404</v>
      </c>
      <c r="G56" s="154">
        <f>G54+G55</f>
        <v>154152</v>
      </c>
      <c r="H56" s="38"/>
    </row>
    <row r="57" spans="1:8" ht="13.5" thickBot="1" x14ac:dyDescent="0.3">
      <c r="A57" s="155" t="s">
        <v>70</v>
      </c>
      <c r="B57" s="156"/>
      <c r="C57" s="156"/>
      <c r="D57" s="157">
        <f>D44+D56</f>
        <v>829218</v>
      </c>
      <c r="E57" s="157">
        <f>E44+E56</f>
        <v>903334</v>
      </c>
      <c r="F57" s="157">
        <f>F44+F56</f>
        <v>491001</v>
      </c>
      <c r="G57" s="158">
        <f>G44+G56</f>
        <v>1015417</v>
      </c>
    </row>
    <row r="58" spans="1:8" ht="13" x14ac:dyDescent="0.25">
      <c r="A58" s="159"/>
      <c r="B58" s="160"/>
      <c r="C58" s="160"/>
      <c r="D58" s="161"/>
      <c r="E58" s="161"/>
      <c r="F58" s="161"/>
      <c r="G58" s="162"/>
    </row>
    <row r="59" spans="1:8" ht="13" x14ac:dyDescent="0.3">
      <c r="A59" s="163"/>
      <c r="C59" s="164"/>
      <c r="D59" s="165"/>
      <c r="E59" s="165"/>
      <c r="F59" s="162"/>
      <c r="G59" s="162"/>
      <c r="H59" s="38"/>
    </row>
    <row r="60" spans="1:8" ht="13" x14ac:dyDescent="0.25">
      <c r="A60" s="163"/>
      <c r="C60" s="162"/>
      <c r="D60" s="162"/>
      <c r="E60" s="162"/>
      <c r="F60" s="162"/>
      <c r="G60" s="162"/>
    </row>
    <row r="61" spans="1:8" ht="13" x14ac:dyDescent="0.25">
      <c r="A61" s="163"/>
      <c r="C61" s="162"/>
      <c r="D61" s="162"/>
      <c r="E61" s="162"/>
      <c r="F61" s="162"/>
      <c r="G61" s="162"/>
    </row>
    <row r="62" spans="1:8" ht="13" x14ac:dyDescent="0.25">
      <c r="A62" s="163"/>
      <c r="C62" s="162"/>
      <c r="D62" s="162"/>
      <c r="E62" s="162"/>
      <c r="F62" s="162"/>
      <c r="G62" s="162"/>
    </row>
    <row r="63" spans="1:8" ht="13" x14ac:dyDescent="0.25">
      <c r="A63" s="163"/>
      <c r="C63" s="166"/>
      <c r="D63" s="162" t="s">
        <v>54</v>
      </c>
      <c r="E63" s="162"/>
      <c r="G63" s="162"/>
    </row>
    <row r="64" spans="1:8" ht="13" x14ac:dyDescent="0.25">
      <c r="A64" s="163"/>
      <c r="D64" s="162"/>
      <c r="E64" s="162"/>
      <c r="G64" s="162"/>
    </row>
    <row r="65" spans="1:7" ht="14.15" customHeight="1" x14ac:dyDescent="0.3">
      <c r="A65" s="163"/>
      <c r="C65" s="167"/>
      <c r="D65" s="162"/>
      <c r="E65" s="162"/>
      <c r="F65" s="162"/>
      <c r="G65" s="162"/>
    </row>
    <row r="66" spans="1:7" ht="14.15" customHeight="1" x14ac:dyDescent="0.35">
      <c r="A66" s="168"/>
      <c r="B66" s="168"/>
      <c r="C66" s="168"/>
      <c r="D66" s="169"/>
      <c r="E66" s="170"/>
      <c r="F66" s="171"/>
    </row>
    <row r="67" spans="1:7" ht="14.15" customHeight="1" x14ac:dyDescent="0.35">
      <c r="A67" s="168"/>
      <c r="B67" s="168"/>
      <c r="C67" s="168"/>
      <c r="D67" s="172"/>
      <c r="E67" s="172"/>
      <c r="G67" s="173"/>
    </row>
    <row r="68" spans="1:7" ht="14.15" customHeight="1" x14ac:dyDescent="0.35">
      <c r="C68" s="168"/>
      <c r="D68" s="174"/>
      <c r="E68" s="174"/>
    </row>
    <row r="69" spans="1:7" ht="14.15" customHeight="1" x14ac:dyDescent="0.25"/>
    <row r="70" spans="1:7" ht="14.15" customHeight="1" x14ac:dyDescent="0.35">
      <c r="C70" s="168"/>
      <c r="D70" s="169"/>
    </row>
    <row r="71" spans="1:7" ht="14.15" customHeight="1" x14ac:dyDescent="0.35">
      <c r="C71" s="168"/>
      <c r="D71" s="172"/>
    </row>
    <row r="72" spans="1:7" ht="14.15" customHeight="1" x14ac:dyDescent="0.35">
      <c r="C72" s="168"/>
      <c r="D72" s="174"/>
    </row>
    <row r="73" spans="1:7" ht="14.15" customHeight="1" x14ac:dyDescent="0.25"/>
    <row r="74" spans="1:7" ht="14.15" customHeight="1" x14ac:dyDescent="0.35">
      <c r="C74" s="168"/>
      <c r="D74" s="169"/>
    </row>
    <row r="75" spans="1:7" ht="14.15" customHeight="1" x14ac:dyDescent="0.35">
      <c r="C75" s="168"/>
      <c r="D75" s="172"/>
    </row>
    <row r="76" spans="1:7" ht="14.15" customHeight="1" x14ac:dyDescent="0.35">
      <c r="C76" s="168"/>
      <c r="D76" s="174"/>
    </row>
    <row r="77" spans="1:7" ht="14.15" customHeight="1" x14ac:dyDescent="0.25"/>
    <row r="78" spans="1:7" ht="14.15" customHeight="1" x14ac:dyDescent="0.35">
      <c r="C78" s="168"/>
      <c r="D78" s="169"/>
    </row>
    <row r="79" spans="1:7" ht="14.15" customHeight="1" x14ac:dyDescent="0.35">
      <c r="C79" s="168"/>
      <c r="D79" s="172"/>
    </row>
    <row r="80" spans="1:7" ht="14.15" customHeight="1" x14ac:dyDescent="0.35">
      <c r="C80" s="168"/>
      <c r="D80" s="174"/>
    </row>
    <row r="81" spans="3:4" ht="14.15" customHeight="1" x14ac:dyDescent="0.25"/>
    <row r="82" spans="3:4" ht="14.15" customHeight="1" x14ac:dyDescent="0.35">
      <c r="C82" s="168"/>
      <c r="D82" s="169"/>
    </row>
    <row r="83" spans="3:4" ht="14.15" customHeight="1" x14ac:dyDescent="0.35">
      <c r="C83" s="168"/>
      <c r="D83" s="172"/>
    </row>
    <row r="84" spans="3:4" ht="14.15" customHeight="1" x14ac:dyDescent="0.35">
      <c r="C84" s="168"/>
      <c r="D84" s="174"/>
    </row>
    <row r="85" spans="3:4" ht="14.15" customHeight="1" x14ac:dyDescent="0.25"/>
    <row r="86" spans="3:4" ht="14.15" customHeight="1" x14ac:dyDescent="0.35">
      <c r="C86" s="168"/>
      <c r="D86" s="169"/>
    </row>
    <row r="87" spans="3:4" ht="14.15" customHeight="1" x14ac:dyDescent="0.35">
      <c r="C87" s="168"/>
      <c r="D87" s="172"/>
    </row>
    <row r="88" spans="3:4" ht="14.15" customHeight="1" x14ac:dyDescent="0.35">
      <c r="C88" s="168"/>
      <c r="D88" s="174"/>
    </row>
    <row r="89" spans="3:4" ht="14.15" customHeight="1" x14ac:dyDescent="0.25"/>
    <row r="90" spans="3:4" ht="14.15" customHeight="1" x14ac:dyDescent="0.25"/>
  </sheetData>
  <mergeCells count="7">
    <mergeCell ref="H42:V42"/>
    <mergeCell ref="A1:G1"/>
    <mergeCell ref="A2:D2"/>
    <mergeCell ref="E2:F2"/>
    <mergeCell ref="A3:C5"/>
    <mergeCell ref="E3:E5"/>
    <mergeCell ref="A7:C7"/>
  </mergeCells>
  <pageMargins left="0.23622047244094491" right="0.23622047244094491" top="0.35433070866141736" bottom="0.35433070866141736" header="0.31496062992125984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Výdaje tab. č. 2 </vt:lpstr>
      <vt:lpstr>'Výdaje tab. č. 2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Jedlička Martin</cp:lastModifiedBy>
  <dcterms:created xsi:type="dcterms:W3CDTF">2025-12-09T09:42:29Z</dcterms:created>
  <dcterms:modified xsi:type="dcterms:W3CDTF">2025-12-09T09:42:43Z</dcterms:modified>
</cp:coreProperties>
</file>